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\ElectronicReports\Monthly 2023\PR1\"/>
    </mc:Choice>
  </mc:AlternateContent>
  <xr:revisionPtr revIDLastSave="0" documentId="13_ncr:1_{EA53B22F-2778-45F2-AE3F-14208A834F94}" xr6:coauthVersionLast="47" xr6:coauthVersionMax="47" xr10:uidLastSave="{00000000-0000-0000-0000-000000000000}"/>
  <bookViews>
    <workbookView xWindow="28680" yWindow="-8475" windowWidth="16440" windowHeight="28440" activeTab="3" xr2:uid="{00000000-000D-0000-FFFF-FFFF00000000}"/>
  </bookViews>
  <sheets>
    <sheet name="US Primary" sheetId="2" r:id="rId1"/>
    <sheet name="Canadian Primary" sheetId="3" r:id="rId2"/>
    <sheet name="NorthAmerica" sheetId="5" r:id="rId3"/>
    <sheet name="Charts" sheetId="6" r:id="rId4"/>
    <sheet name="Companies" sheetId="4" r:id="rId5"/>
  </sheets>
  <externalReferences>
    <externalReference r:id="rId6"/>
  </externalReferences>
  <definedNames>
    <definedName name="_xlnm.Print_Area" localSheetId="4">Companies!$Q$1:$U$21</definedName>
    <definedName name="_xlnm.Print_Area" localSheetId="0">'US Primary'!$A$21:$E$94</definedName>
    <definedName name="_xlnm.Print_Titles" localSheetId="1">'Canadian Primary'!$1:$5</definedName>
    <definedName name="_xlnm.Print_Titles" localSheetId="0">'US Primary'!$1:$5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4" i="3" l="1"/>
  <c r="C394" i="2"/>
  <c r="B386" i="5"/>
  <c r="C385" i="3"/>
  <c r="C385" i="5"/>
  <c r="B385" i="5"/>
  <c r="D384" i="5"/>
  <c r="C384" i="5"/>
  <c r="B384" i="5"/>
  <c r="C384" i="3"/>
  <c r="D384" i="3" s="1"/>
  <c r="C384" i="2"/>
  <c r="D384" i="2" s="1"/>
  <c r="C383" i="5"/>
  <c r="D383" i="5"/>
  <c r="B383" i="5"/>
  <c r="AL39" i="6"/>
  <c r="AW26" i="6"/>
  <c r="AV26" i="6"/>
  <c r="AU26" i="6"/>
  <c r="AT26" i="6"/>
  <c r="AS26" i="6"/>
  <c r="AR26" i="6"/>
  <c r="AQ26" i="6"/>
  <c r="AP26" i="6"/>
  <c r="AO26" i="6"/>
  <c r="AN26" i="6"/>
  <c r="AM26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X23" i="6"/>
  <c r="B382" i="5"/>
  <c r="AL26" i="6" s="1"/>
  <c r="B379" i="5"/>
  <c r="C367" i="3"/>
  <c r="D367" i="3"/>
  <c r="C368" i="3"/>
  <c r="D368" i="3"/>
  <c r="C369" i="3"/>
  <c r="D369" i="3"/>
  <c r="C370" i="3"/>
  <c r="D370" i="3"/>
  <c r="C371" i="3"/>
  <c r="D371" i="3"/>
  <c r="C372" i="3"/>
  <c r="D372" i="3"/>
  <c r="C373" i="3"/>
  <c r="D373" i="3"/>
  <c r="C374" i="3"/>
  <c r="D374" i="3"/>
  <c r="C375" i="3"/>
  <c r="D375" i="3"/>
  <c r="C376" i="3"/>
  <c r="D376" i="3"/>
  <c r="C377" i="3"/>
  <c r="D377" i="3"/>
  <c r="C378" i="3"/>
  <c r="D378" i="3"/>
  <c r="B379" i="3"/>
  <c r="C393" i="2"/>
  <c r="C392" i="2"/>
  <c r="C391" i="2"/>
  <c r="C390" i="2"/>
  <c r="C389" i="2"/>
  <c r="C388" i="2"/>
  <c r="C387" i="2"/>
  <c r="C386" i="2"/>
  <c r="C386" i="5" s="1"/>
  <c r="C385" i="2"/>
  <c r="C383" i="2"/>
  <c r="C382" i="2"/>
  <c r="B394" i="3"/>
  <c r="C393" i="3"/>
  <c r="D393" i="3" s="1"/>
  <c r="C392" i="3"/>
  <c r="D392" i="3" s="1"/>
  <c r="C391" i="3"/>
  <c r="D391" i="3" s="1"/>
  <c r="C390" i="3"/>
  <c r="D390" i="3" s="1"/>
  <c r="C389" i="3"/>
  <c r="D389" i="3" s="1"/>
  <c r="C388" i="3"/>
  <c r="D388" i="3" s="1"/>
  <c r="C387" i="3"/>
  <c r="D387" i="3" s="1"/>
  <c r="C386" i="3"/>
  <c r="D386" i="3" s="1"/>
  <c r="D385" i="3"/>
  <c r="D385" i="5" s="1"/>
  <c r="C383" i="3"/>
  <c r="D383" i="3" s="1"/>
  <c r="C382" i="3"/>
  <c r="D383" i="2"/>
  <c r="D385" i="2"/>
  <c r="D386" i="2"/>
  <c r="D386" i="5" s="1"/>
  <c r="D387" i="2"/>
  <c r="D388" i="2"/>
  <c r="D389" i="2"/>
  <c r="D390" i="2"/>
  <c r="D391" i="2"/>
  <c r="D392" i="2"/>
  <c r="D393" i="2"/>
  <c r="B394" i="2"/>
  <c r="D382" i="2"/>
  <c r="C379" i="2"/>
  <c r="D378" i="2"/>
  <c r="C378" i="2"/>
  <c r="D378" i="5"/>
  <c r="C378" i="5"/>
  <c r="B378" i="5"/>
  <c r="D377" i="5"/>
  <c r="C377" i="5"/>
  <c r="B377" i="5"/>
  <c r="C377" i="2"/>
  <c r="D377" i="2"/>
  <c r="B394" i="5" l="1"/>
  <c r="D394" i="3"/>
  <c r="D394" i="2"/>
  <c r="D394" i="5" s="1"/>
  <c r="D382" i="3"/>
  <c r="D382" i="5" s="1"/>
  <c r="C382" i="5"/>
  <c r="D376" i="5"/>
  <c r="C376" i="5"/>
  <c r="B376" i="5"/>
  <c r="C375" i="2"/>
  <c r="C372" i="2"/>
  <c r="C367" i="2"/>
  <c r="D372" i="2"/>
  <c r="D373" i="2"/>
  <c r="D374" i="2"/>
  <c r="D375" i="2"/>
  <c r="D376" i="2"/>
  <c r="C373" i="2"/>
  <c r="C374" i="2"/>
  <c r="C376" i="2"/>
  <c r="B379" i="2"/>
  <c r="B375" i="5"/>
  <c r="C375" i="5"/>
  <c r="D375" i="5"/>
  <c r="C374" i="5"/>
  <c r="B374" i="5"/>
  <c r="D374" i="5"/>
  <c r="C394" i="5" l="1"/>
  <c r="D379" i="2"/>
  <c r="B373" i="5"/>
  <c r="B372" i="5"/>
  <c r="B371" i="5"/>
  <c r="C371" i="2"/>
  <c r="D370" i="5"/>
  <c r="C370" i="5"/>
  <c r="B370" i="5"/>
  <c r="C370" i="2"/>
  <c r="D370" i="2" s="1"/>
  <c r="D369" i="5"/>
  <c r="C369" i="5"/>
  <c r="B369" i="5"/>
  <c r="C369" i="2"/>
  <c r="D369" i="2" s="1"/>
  <c r="D373" i="5" l="1"/>
  <c r="C373" i="5"/>
  <c r="D371" i="2"/>
  <c r="D371" i="5" s="1"/>
  <c r="C371" i="5"/>
  <c r="D372" i="5"/>
  <c r="C372" i="5"/>
  <c r="C364" i="5"/>
  <c r="AL14" i="6"/>
  <c r="AM14" i="6" s="1"/>
  <c r="AM15" i="6" l="1"/>
  <c r="AN14" i="6"/>
  <c r="AO14" i="6" l="1"/>
  <c r="AN15" i="6"/>
  <c r="AO15" i="6" l="1"/>
  <c r="AP14" i="6"/>
  <c r="AQ14" i="6" l="1"/>
  <c r="AP15" i="6"/>
  <c r="AQ15" i="6" l="1"/>
  <c r="AR14" i="6"/>
  <c r="AS14" i="6" l="1"/>
  <c r="AR15" i="6"/>
  <c r="AS15" i="6" l="1"/>
  <c r="AT14" i="6"/>
  <c r="AU14" i="6" l="1"/>
  <c r="AT15" i="6"/>
  <c r="AU15" i="6" l="1"/>
  <c r="AV14" i="6"/>
  <c r="AW14" i="6" l="1"/>
  <c r="AW15" i="6" s="1"/>
  <c r="AV15" i="6"/>
  <c r="B368" i="5" l="1"/>
  <c r="D368" i="5"/>
  <c r="C368" i="2"/>
  <c r="D368" i="2" s="1"/>
  <c r="AW24" i="6"/>
  <c r="AV24" i="6"/>
  <c r="AU24" i="6"/>
  <c r="AT24" i="6"/>
  <c r="AS24" i="6"/>
  <c r="AR24" i="6"/>
  <c r="AQ24" i="6"/>
  <c r="AP24" i="6"/>
  <c r="AO24" i="6"/>
  <c r="AN24" i="6"/>
  <c r="AM24" i="6"/>
  <c r="AL24" i="6"/>
  <c r="AL15" i="6" s="1"/>
  <c r="AW27" i="6"/>
  <c r="AV27" i="6"/>
  <c r="AU27" i="6"/>
  <c r="AT27" i="6"/>
  <c r="AS27" i="6"/>
  <c r="AR27" i="6"/>
  <c r="AQ27" i="6"/>
  <c r="AP27" i="6"/>
  <c r="AO27" i="6"/>
  <c r="C368" i="5" l="1"/>
  <c r="AN27" i="6"/>
  <c r="B367" i="5" l="1"/>
  <c r="D367" i="2"/>
  <c r="D367" i="5" s="1"/>
  <c r="C367" i="5"/>
  <c r="B363" i="5"/>
  <c r="C363" i="2"/>
  <c r="D363" i="2" s="1"/>
  <c r="D363" i="5" s="1"/>
  <c r="C364" i="3"/>
  <c r="D363" i="3"/>
  <c r="C363" i="3"/>
  <c r="D362" i="5"/>
  <c r="C362" i="5"/>
  <c r="B362" i="5"/>
  <c r="C362" i="2"/>
  <c r="D362" i="2" s="1"/>
  <c r="C362" i="3"/>
  <c r="D362" i="3" s="1"/>
  <c r="B361" i="5"/>
  <c r="C361" i="2"/>
  <c r="D361" i="2" s="1"/>
  <c r="D361" i="5" s="1"/>
  <c r="C361" i="3"/>
  <c r="D361" i="3" s="1"/>
  <c r="C360" i="5"/>
  <c r="B360" i="5"/>
  <c r="C360" i="3"/>
  <c r="D360" i="3" s="1"/>
  <c r="C360" i="2"/>
  <c r="D360" i="2" s="1"/>
  <c r="D360" i="5" s="1"/>
  <c r="D359" i="5"/>
  <c r="C359" i="5"/>
  <c r="B359" i="5"/>
  <c r="C359" i="3"/>
  <c r="D359" i="3" s="1"/>
  <c r="C359" i="2"/>
  <c r="D359" i="2" s="1"/>
  <c r="D358" i="5"/>
  <c r="C358" i="5"/>
  <c r="B358" i="5"/>
  <c r="C358" i="3"/>
  <c r="D358" i="3" s="1"/>
  <c r="C358" i="2"/>
  <c r="D358" i="2" s="1"/>
  <c r="B357" i="5"/>
  <c r="C357" i="3"/>
  <c r="D357" i="3" s="1"/>
  <c r="C357" i="2"/>
  <c r="D357" i="2" s="1"/>
  <c r="D357" i="5" s="1"/>
  <c r="AL17" i="6" l="1"/>
  <c r="AL27" i="6"/>
  <c r="AL18" i="6" s="1"/>
  <c r="AM17" i="6"/>
  <c r="AN17" i="6"/>
  <c r="AM18" i="6"/>
  <c r="AM27" i="6"/>
  <c r="AX26" i="6"/>
  <c r="C363" i="5"/>
  <c r="C361" i="5"/>
  <c r="C357" i="5"/>
  <c r="B356" i="5"/>
  <c r="C356" i="3"/>
  <c r="D356" i="3" s="1"/>
  <c r="C356" i="2"/>
  <c r="D356" i="2" s="1"/>
  <c r="D356" i="5" s="1"/>
  <c r="D355" i="5"/>
  <c r="C355" i="5"/>
  <c r="B355" i="5"/>
  <c r="C355" i="2"/>
  <c r="D355" i="2" s="1"/>
  <c r="C355" i="3"/>
  <c r="D355" i="3" s="1"/>
  <c r="C379" i="5" l="1"/>
  <c r="AO17" i="6"/>
  <c r="AN18" i="6"/>
  <c r="D379" i="5"/>
  <c r="C356" i="5"/>
  <c r="B354" i="5"/>
  <c r="C354" i="3"/>
  <c r="D354" i="3" s="1"/>
  <c r="C354" i="2"/>
  <c r="D354" i="2" s="1"/>
  <c r="C353" i="3"/>
  <c r="D353" i="3" s="1"/>
  <c r="D353" i="2"/>
  <c r="B353" i="5"/>
  <c r="B364" i="3"/>
  <c r="C353" i="2"/>
  <c r="AK3" i="6"/>
  <c r="D352" i="5"/>
  <c r="C352" i="5"/>
  <c r="B352" i="5"/>
  <c r="C352" i="3"/>
  <c r="D352" i="3" s="1"/>
  <c r="B364" i="2"/>
  <c r="C364" i="2" s="1"/>
  <c r="C352" i="2"/>
  <c r="D352" i="2" s="1"/>
  <c r="B348" i="5"/>
  <c r="C348" i="3"/>
  <c r="D348" i="3" s="1"/>
  <c r="D348" i="5" s="1"/>
  <c r="B349" i="3"/>
  <c r="C349" i="3" s="1"/>
  <c r="D349" i="3" s="1"/>
  <c r="C349" i="2"/>
  <c r="C348" i="2"/>
  <c r="D348" i="2" s="1"/>
  <c r="AO18" i="6" l="1"/>
  <c r="AP17" i="6"/>
  <c r="D354" i="5"/>
  <c r="C354" i="5"/>
  <c r="D364" i="3"/>
  <c r="D353" i="5"/>
  <c r="C353" i="5"/>
  <c r="B364" i="5"/>
  <c r="D364" i="2"/>
  <c r="C348" i="5"/>
  <c r="D347" i="5"/>
  <c r="C347" i="5"/>
  <c r="B347" i="5"/>
  <c r="C347" i="3"/>
  <c r="D347" i="3" s="1"/>
  <c r="C347" i="2"/>
  <c r="D347" i="2" s="1"/>
  <c r="AQ17" i="6" l="1"/>
  <c r="AP18" i="6"/>
  <c r="D364" i="5"/>
  <c r="D346" i="5"/>
  <c r="C346" i="5"/>
  <c r="B346" i="5"/>
  <c r="C346" i="3"/>
  <c r="D346" i="3" s="1"/>
  <c r="C346" i="2"/>
  <c r="D346" i="2" s="1"/>
  <c r="AQ18" i="6" l="1"/>
  <c r="AR17" i="6"/>
  <c r="B345" i="5"/>
  <c r="C345" i="3"/>
  <c r="D345" i="3" s="1"/>
  <c r="C345" i="2"/>
  <c r="D345" i="2" s="1"/>
  <c r="AS17" i="6" l="1"/>
  <c r="AR18" i="6"/>
  <c r="D345" i="5"/>
  <c r="C345" i="5"/>
  <c r="D344" i="5"/>
  <c r="C344" i="5"/>
  <c r="B344" i="5"/>
  <c r="C344" i="3"/>
  <c r="D344" i="3" s="1"/>
  <c r="C344" i="2"/>
  <c r="D344" i="2" s="1"/>
  <c r="AS18" i="6" l="1"/>
  <c r="AT17" i="6"/>
  <c r="D343" i="5"/>
  <c r="C343" i="5"/>
  <c r="B343" i="5"/>
  <c r="C343" i="3"/>
  <c r="D343" i="3" s="1"/>
  <c r="C343" i="2"/>
  <c r="D343" i="2" s="1"/>
  <c r="AU17" i="6" l="1"/>
  <c r="AT18" i="6"/>
  <c r="B342" i="5"/>
  <c r="C342" i="3"/>
  <c r="D342" i="3" s="1"/>
  <c r="D342" i="5" s="1"/>
  <c r="C342" i="2"/>
  <c r="D342" i="2" s="1"/>
  <c r="AU18" i="6" l="1"/>
  <c r="AV17" i="6"/>
  <c r="C342" i="5"/>
  <c r="B341" i="5"/>
  <c r="C341" i="3"/>
  <c r="D341" i="3" s="1"/>
  <c r="C341" i="2"/>
  <c r="D341" i="2" s="1"/>
  <c r="D341" i="5" s="1"/>
  <c r="AW17" i="6" l="1"/>
  <c r="AW18" i="6" s="1"/>
  <c r="AV18" i="6"/>
  <c r="C341" i="5"/>
  <c r="B340" i="5"/>
  <c r="C340" i="3"/>
  <c r="D340" i="3" s="1"/>
  <c r="C340" i="2"/>
  <c r="D340" i="2" s="1"/>
  <c r="D340" i="5" s="1"/>
  <c r="C340" i="5" l="1"/>
  <c r="B339" i="5"/>
  <c r="C339" i="3"/>
  <c r="D339" i="3" s="1"/>
  <c r="C339" i="2"/>
  <c r="D339" i="2" s="1"/>
  <c r="D339" i="5" s="1"/>
  <c r="C339" i="5" l="1"/>
  <c r="B338" i="5"/>
  <c r="C338" i="3" l="1"/>
  <c r="D338" i="3" s="1"/>
  <c r="C338" i="2"/>
  <c r="D338" i="2" s="1"/>
  <c r="D338" i="5" l="1"/>
  <c r="C338" i="5"/>
  <c r="AV39" i="6"/>
  <c r="AU39" i="6"/>
  <c r="AT39" i="6"/>
  <c r="AS39" i="6"/>
  <c r="AR39" i="6"/>
  <c r="AQ39" i="6"/>
  <c r="AP39" i="6"/>
  <c r="AO39" i="6"/>
  <c r="AN39" i="6"/>
  <c r="AM39" i="6"/>
  <c r="D337" i="3"/>
  <c r="D337" i="2"/>
  <c r="B349" i="2"/>
  <c r="C337" i="2"/>
  <c r="C337" i="3"/>
  <c r="C337" i="5" s="1"/>
  <c r="B337" i="5"/>
  <c r="D349" i="2" l="1"/>
  <c r="B349" i="5"/>
  <c r="AW39" i="6" s="1"/>
  <c r="C349" i="5"/>
  <c r="D337" i="5"/>
  <c r="B333" i="5"/>
  <c r="D349" i="5" l="1"/>
  <c r="C333" i="2"/>
  <c r="C333" i="3"/>
  <c r="D333" i="3" s="1"/>
  <c r="D333" i="2" l="1"/>
  <c r="D333" i="5" s="1"/>
  <c r="C333" i="5"/>
  <c r="B332" i="5"/>
  <c r="C332" i="3"/>
  <c r="D332" i="3" s="1"/>
  <c r="C332" i="2"/>
  <c r="D332" i="2" s="1"/>
  <c r="D332" i="5" l="1"/>
  <c r="C332" i="5"/>
  <c r="B331" i="5"/>
  <c r="C331" i="3"/>
  <c r="D331" i="3" s="1"/>
  <c r="C331" i="2"/>
  <c r="D331" i="2" s="1"/>
  <c r="D331" i="5" s="1"/>
  <c r="C331" i="5" l="1"/>
  <c r="B330" i="5"/>
  <c r="C329" i="3"/>
  <c r="D329" i="3" s="1"/>
  <c r="C330" i="3"/>
  <c r="D330" i="3" s="1"/>
  <c r="C330" i="2"/>
  <c r="D330" i="2" s="1"/>
  <c r="D330" i="5" l="1"/>
  <c r="C330" i="5"/>
  <c r="B329" i="5"/>
  <c r="C329" i="2"/>
  <c r="D329" i="2" s="1"/>
  <c r="D329" i="5" s="1"/>
  <c r="C329" i="5" l="1"/>
  <c r="B328" i="5"/>
  <c r="C328" i="3"/>
  <c r="D328" i="3" s="1"/>
  <c r="C328" i="2"/>
  <c r="D328" i="2" s="1"/>
  <c r="D328" i="5" l="1"/>
  <c r="C328" i="5"/>
  <c r="B327" i="5"/>
  <c r="C327" i="3"/>
  <c r="D327" i="3" s="1"/>
  <c r="C327" i="2"/>
  <c r="D327" i="2" s="1"/>
  <c r="D327" i="5" l="1"/>
  <c r="C327" i="5"/>
  <c r="B326" i="5"/>
  <c r="C326" i="3"/>
  <c r="D326" i="3" s="1"/>
  <c r="C326" i="2"/>
  <c r="C326" i="5" s="1"/>
  <c r="D326" i="2" l="1"/>
  <c r="D326" i="5" s="1"/>
  <c r="B325" i="5"/>
  <c r="C325" i="3"/>
  <c r="D325" i="3" s="1"/>
  <c r="C325" i="2"/>
  <c r="D325" i="2" s="1"/>
  <c r="D325" i="5" s="1"/>
  <c r="C325" i="5" l="1"/>
  <c r="B324" i="5"/>
  <c r="C324" i="3"/>
  <c r="D324" i="3" s="1"/>
  <c r="C324" i="2"/>
  <c r="D324" i="2" s="1"/>
  <c r="D324" i="5" s="1"/>
  <c r="C324" i="5" l="1"/>
  <c r="B323" i="5" l="1"/>
  <c r="C323" i="3"/>
  <c r="D323" i="3" s="1"/>
  <c r="C323" i="2"/>
  <c r="D323" i="2" s="1"/>
  <c r="D323" i="5" l="1"/>
  <c r="C323" i="5"/>
  <c r="C322" i="3"/>
  <c r="B322" i="5" l="1"/>
  <c r="B334" i="3"/>
  <c r="C334" i="3" s="1"/>
  <c r="D322" i="3"/>
  <c r="B334" i="2"/>
  <c r="C322" i="2"/>
  <c r="D322" i="2" s="1"/>
  <c r="C334" i="2" l="1"/>
  <c r="C334" i="5" s="1"/>
  <c r="B334" i="5"/>
  <c r="D322" i="5"/>
  <c r="C322" i="5"/>
  <c r="D334" i="3"/>
  <c r="D334" i="2"/>
  <c r="D334" i="5" s="1"/>
  <c r="B318" i="5"/>
  <c r="C318" i="3"/>
  <c r="D318" i="3" s="1"/>
  <c r="C318" i="2"/>
  <c r="D318" i="2" s="1"/>
  <c r="D318" i="5" l="1"/>
  <c r="C318" i="5"/>
  <c r="B317" i="5"/>
  <c r="C317" i="3"/>
  <c r="D317" i="3" s="1"/>
  <c r="C317" i="2"/>
  <c r="D317" i="2" s="1"/>
  <c r="D317" i="5" s="1"/>
  <c r="C317" i="5" l="1"/>
  <c r="B316" i="5"/>
  <c r="C316" i="3"/>
  <c r="D316" i="3" s="1"/>
  <c r="C316" i="2"/>
  <c r="D316" i="2" s="1"/>
  <c r="D316" i="5" l="1"/>
  <c r="C316" i="5"/>
  <c r="B315" i="5"/>
  <c r="C315" i="3"/>
  <c r="D315" i="3" s="1"/>
  <c r="C315" i="2"/>
  <c r="D315" i="2" s="1"/>
  <c r="D315" i="5" l="1"/>
  <c r="C315" i="5"/>
  <c r="B314" i="5"/>
  <c r="B313" i="5"/>
  <c r="B319" i="3"/>
  <c r="C319" i="3" s="1"/>
  <c r="C314" i="3"/>
  <c r="D314" i="3" s="1"/>
  <c r="C313" i="3"/>
  <c r="D313" i="3" s="1"/>
  <c r="D313" i="5" s="1"/>
  <c r="C312" i="3"/>
  <c r="D312" i="3" s="1"/>
  <c r="C311" i="3"/>
  <c r="D311" i="3" s="1"/>
  <c r="C310" i="3"/>
  <c r="D310" i="3" s="1"/>
  <c r="C309" i="3"/>
  <c r="D309" i="3" s="1"/>
  <c r="C308" i="3"/>
  <c r="D308" i="3" s="1"/>
  <c r="C307" i="3"/>
  <c r="D307" i="3" s="1"/>
  <c r="B319" i="2"/>
  <c r="C319" i="2" s="1"/>
  <c r="C314" i="2"/>
  <c r="D314" i="2" s="1"/>
  <c r="C313" i="2"/>
  <c r="D313" i="2" s="1"/>
  <c r="C312" i="2"/>
  <c r="D312" i="2" s="1"/>
  <c r="C311" i="2"/>
  <c r="D311" i="2" s="1"/>
  <c r="C310" i="2"/>
  <c r="D310" i="2" s="1"/>
  <c r="C309" i="2"/>
  <c r="D309" i="2" s="1"/>
  <c r="C308" i="2"/>
  <c r="D308" i="2" s="1"/>
  <c r="C307" i="2"/>
  <c r="D307" i="2" s="1"/>
  <c r="D314" i="5" l="1"/>
  <c r="C313" i="5"/>
  <c r="C314" i="5"/>
  <c r="D319" i="2"/>
  <c r="D319" i="3"/>
  <c r="D312" i="5"/>
  <c r="C312" i="5"/>
  <c r="B312" i="5"/>
  <c r="D319" i="5" l="1"/>
  <c r="B311" i="5"/>
  <c r="D311" i="5"/>
  <c r="C311" i="5" l="1"/>
  <c r="B310" i="5"/>
  <c r="D310" i="5" l="1"/>
  <c r="C310" i="5"/>
  <c r="D309" i="5"/>
  <c r="C309" i="5"/>
  <c r="B309" i="5"/>
  <c r="B308" i="5" l="1"/>
  <c r="D308" i="5"/>
  <c r="C308" i="5" l="1"/>
  <c r="AK5" i="6" l="1"/>
  <c r="AK4" i="6"/>
  <c r="B307" i="5"/>
  <c r="D307" i="5" l="1"/>
  <c r="C307" i="5"/>
  <c r="B319" i="5"/>
  <c r="C319" i="5"/>
  <c r="B303" i="5"/>
  <c r="C303" i="3"/>
  <c r="D303" i="3" s="1"/>
  <c r="C303" i="2"/>
  <c r="D303" i="2" s="1"/>
  <c r="D303" i="5" l="1"/>
  <c r="C303" i="5"/>
  <c r="B302" i="5"/>
  <c r="C302" i="3"/>
  <c r="D302" i="3" s="1"/>
  <c r="C302" i="2"/>
  <c r="D302" i="2" s="1"/>
  <c r="D302" i="5" s="1"/>
  <c r="C302" i="5" l="1"/>
  <c r="B301" i="5"/>
  <c r="C301" i="3"/>
  <c r="C301" i="2"/>
  <c r="D301" i="2" s="1"/>
  <c r="D301" i="3" l="1"/>
  <c r="D301" i="5" s="1"/>
  <c r="C301" i="5"/>
  <c r="B300" i="5" l="1"/>
  <c r="C300" i="3"/>
  <c r="D300" i="3" s="1"/>
  <c r="C300" i="2"/>
  <c r="D300" i="2" s="1"/>
  <c r="D300" i="5" l="1"/>
  <c r="C300" i="5"/>
  <c r="B299" i="5"/>
  <c r="C299" i="3"/>
  <c r="C299" i="2"/>
  <c r="D299" i="2" s="1"/>
  <c r="C299" i="5" l="1"/>
  <c r="D299" i="3"/>
  <c r="D299" i="5" s="1"/>
  <c r="C298" i="3"/>
  <c r="D298" i="3" s="1"/>
  <c r="B298" i="5" l="1"/>
  <c r="C298" i="2"/>
  <c r="D298" i="2" s="1"/>
  <c r="D298" i="5" s="1"/>
  <c r="C298" i="5" l="1"/>
  <c r="B297" i="5"/>
  <c r="C297" i="3"/>
  <c r="D297" i="3" s="1"/>
  <c r="C297" i="2"/>
  <c r="D297" i="2" s="1"/>
  <c r="D297" i="5" l="1"/>
  <c r="C297" i="5"/>
  <c r="C296" i="2"/>
  <c r="C296" i="3"/>
  <c r="D296" i="3" s="1"/>
  <c r="B296" i="5"/>
  <c r="B304" i="3"/>
  <c r="C304" i="3" s="1"/>
  <c r="D304" i="3" l="1"/>
  <c r="C296" i="5"/>
  <c r="B295" i="5"/>
  <c r="C295" i="3"/>
  <c r="D295" i="3" s="1"/>
  <c r="C295" i="2"/>
  <c r="D295" i="2" s="1"/>
  <c r="D295" i="5" s="1"/>
  <c r="C295" i="5" l="1"/>
  <c r="B294" i="5" l="1"/>
  <c r="C294" i="2"/>
  <c r="D294" i="2" s="1"/>
  <c r="C294" i="3"/>
  <c r="D294" i="3" s="1"/>
  <c r="D294" i="5" l="1"/>
  <c r="C294" i="5"/>
  <c r="B293" i="5"/>
  <c r="C293" i="3" l="1"/>
  <c r="AK13" i="6"/>
  <c r="AK22" i="6" s="1"/>
  <c r="AX2" i="6"/>
  <c r="B292" i="5"/>
  <c r="C292" i="3"/>
  <c r="D292" i="3" s="1"/>
  <c r="C293" i="2"/>
  <c r="D293" i="2" s="1"/>
  <c r="B304" i="2"/>
  <c r="C304" i="2" s="1"/>
  <c r="D296" i="2"/>
  <c r="D296" i="5" s="1"/>
  <c r="C292" i="2"/>
  <c r="D292" i="2" s="1"/>
  <c r="D292" i="5" l="1"/>
  <c r="AK16" i="6"/>
  <c r="AK25" i="6" s="1"/>
  <c r="D293" i="3"/>
  <c r="D293" i="5" s="1"/>
  <c r="C293" i="5"/>
  <c r="C304" i="5"/>
  <c r="B304" i="5"/>
  <c r="C292" i="5"/>
  <c r="B288" i="5"/>
  <c r="C288" i="3"/>
  <c r="D288" i="3" s="1"/>
  <c r="C288" i="2"/>
  <c r="D288" i="2" s="1"/>
  <c r="D304" i="2" l="1"/>
  <c r="D304" i="5" s="1"/>
  <c r="C288" i="5"/>
  <c r="D288" i="5" s="1"/>
  <c r="B287" i="5"/>
  <c r="C287" i="2" l="1"/>
  <c r="C287" i="3"/>
  <c r="D287" i="3" s="1"/>
  <c r="D287" i="2" l="1"/>
  <c r="C287" i="5"/>
  <c r="D287" i="5" s="1"/>
  <c r="B286" i="5"/>
  <c r="C286" i="2"/>
  <c r="D286" i="2" s="1"/>
  <c r="C286" i="3"/>
  <c r="D286" i="3" s="1"/>
  <c r="C286" i="5" l="1"/>
  <c r="D286" i="5" s="1"/>
  <c r="B285" i="5"/>
  <c r="C285" i="2" l="1"/>
  <c r="D285" i="2" l="1"/>
  <c r="C285" i="3"/>
  <c r="D285" i="3" s="1"/>
  <c r="C285" i="5" l="1"/>
  <c r="D285" i="5" s="1"/>
  <c r="C284" i="2"/>
  <c r="D284" i="2" s="1"/>
  <c r="B284" i="5"/>
  <c r="C284" i="3" l="1"/>
  <c r="D284" i="3" l="1"/>
  <c r="C284" i="5"/>
  <c r="D284" i="5" s="1"/>
  <c r="B283" i="5"/>
  <c r="C283" i="3" l="1"/>
  <c r="D283" i="3" s="1"/>
  <c r="C283" i="2"/>
  <c r="D283" i="2" l="1"/>
  <c r="C283" i="5"/>
  <c r="D283" i="5" s="1"/>
  <c r="C281" i="2"/>
  <c r="B282" i="5"/>
  <c r="C282" i="3"/>
  <c r="D282" i="3" s="1"/>
  <c r="C282" i="2"/>
  <c r="D282" i="2" s="1"/>
  <c r="C282" i="5" l="1"/>
  <c r="D282" i="5" s="1"/>
  <c r="B281" i="5"/>
  <c r="B280" i="5"/>
  <c r="B279" i="5"/>
  <c r="B289" i="2"/>
  <c r="C289" i="2" s="1"/>
  <c r="D281" i="2"/>
  <c r="C280" i="2"/>
  <c r="D280" i="2" s="1"/>
  <c r="C279" i="2"/>
  <c r="D279" i="2" s="1"/>
  <c r="D289" i="2" l="1"/>
  <c r="C281" i="3"/>
  <c r="D281" i="3" l="1"/>
  <c r="C281" i="5"/>
  <c r="D281" i="5" s="1"/>
  <c r="C280" i="3"/>
  <c r="D280" i="3" l="1"/>
  <c r="C280" i="5"/>
  <c r="D280" i="5" s="1"/>
  <c r="C279" i="3"/>
  <c r="C279" i="5" s="1"/>
  <c r="D279" i="5" s="1"/>
  <c r="B278" i="5"/>
  <c r="D279" i="3" l="1"/>
  <c r="BB5" i="6"/>
  <c r="BI5" i="6" s="1"/>
  <c r="BB2" i="6"/>
  <c r="BI2" i="6" s="1"/>
  <c r="B289" i="3"/>
  <c r="C278" i="3"/>
  <c r="D278" i="3" s="1"/>
  <c r="C278" i="2"/>
  <c r="C289" i="3" l="1"/>
  <c r="C289" i="5" s="1"/>
  <c r="D289" i="5" s="1"/>
  <c r="D278" i="2"/>
  <c r="C278" i="5"/>
  <c r="D278" i="5" s="1"/>
  <c r="B289" i="5"/>
  <c r="D289" i="3" l="1"/>
  <c r="B277" i="5"/>
  <c r="C277" i="3"/>
  <c r="D277" i="3" s="1"/>
  <c r="C277" i="2"/>
  <c r="D277" i="2" s="1"/>
  <c r="C277" i="5" l="1"/>
  <c r="D277" i="5" s="1"/>
  <c r="B273" i="5"/>
  <c r="C273" i="3"/>
  <c r="D273" i="3" s="1"/>
  <c r="C273" i="2"/>
  <c r="D273" i="2" s="1"/>
  <c r="C273" i="5" l="1"/>
  <c r="D273" i="5" s="1"/>
  <c r="B272" i="5"/>
  <c r="C272" i="2"/>
  <c r="D272" i="2" l="1"/>
  <c r="C272" i="3"/>
  <c r="D272" i="3" s="1"/>
  <c r="C272" i="5" l="1"/>
  <c r="D272" i="5" s="1"/>
  <c r="B271" i="5"/>
  <c r="C271" i="3"/>
  <c r="D271" i="3" s="1"/>
  <c r="C271" i="2"/>
  <c r="D271" i="2" s="1"/>
  <c r="C271" i="5" l="1"/>
  <c r="D271" i="5" s="1"/>
  <c r="AK32" i="6"/>
  <c r="AK31" i="6"/>
  <c r="C6" i="6"/>
  <c r="H6" i="6" s="1"/>
  <c r="B6" i="6"/>
  <c r="E6" i="6" s="1"/>
  <c r="AL5" i="6"/>
  <c r="AM5" i="6" s="1"/>
  <c r="AL4" i="6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3" i="6"/>
  <c r="G6" i="6" l="1"/>
  <c r="AN5" i="6"/>
  <c r="AU31" i="6"/>
  <c r="AV31" i="6"/>
  <c r="AW31" i="6"/>
  <c r="B270" i="5"/>
  <c r="C270" i="3"/>
  <c r="D270" i="3" s="1"/>
  <c r="C270" i="2"/>
  <c r="D270" i="2" s="1"/>
  <c r="AN32" i="6" l="1"/>
  <c r="AN33" i="6" s="1"/>
  <c r="C270" i="5"/>
  <c r="D270" i="5" s="1"/>
  <c r="AO5" i="6"/>
  <c r="AT31" i="6"/>
  <c r="B269" i="5"/>
  <c r="C269" i="3"/>
  <c r="D269" i="3" s="1"/>
  <c r="C269" i="2"/>
  <c r="D269" i="2" s="1"/>
  <c r="AO32" i="6" l="1"/>
  <c r="AO33" i="6" s="1"/>
  <c r="AP5" i="6"/>
  <c r="AS31" i="6"/>
  <c r="C269" i="5"/>
  <c r="D269" i="5" s="1"/>
  <c r="B268" i="5"/>
  <c r="C268" i="3"/>
  <c r="D268" i="3" s="1"/>
  <c r="C268" i="2"/>
  <c r="D268" i="2" s="1"/>
  <c r="C268" i="5" l="1"/>
  <c r="D268" i="5" s="1"/>
  <c r="AQ5" i="6"/>
  <c r="AR31" i="6"/>
  <c r="B267" i="5"/>
  <c r="C267" i="3"/>
  <c r="D267" i="3" s="1"/>
  <c r="C267" i="2"/>
  <c r="D267" i="2" s="1"/>
  <c r="C267" i="5" l="1"/>
  <c r="D267" i="5" s="1"/>
  <c r="AR5" i="6"/>
  <c r="AQ32" i="6"/>
  <c r="AQ33" i="6" s="1"/>
  <c r="AQ31" i="6"/>
  <c r="F259" i="3"/>
  <c r="AR32" i="6" l="1"/>
  <c r="AR33" i="6" s="1"/>
  <c r="AS5" i="6"/>
  <c r="B266" i="5"/>
  <c r="C266" i="3"/>
  <c r="D266" i="3" s="1"/>
  <c r="C266" i="2"/>
  <c r="D266" i="2" s="1"/>
  <c r="AS32" i="6" l="1"/>
  <c r="AS33" i="6" s="1"/>
  <c r="AT5" i="6"/>
  <c r="AP32" i="6"/>
  <c r="AP33" i="6" s="1"/>
  <c r="AP31" i="6"/>
  <c r="C266" i="5"/>
  <c r="D266" i="5" s="1"/>
  <c r="B265" i="5"/>
  <c r="AO31" i="6" s="1"/>
  <c r="C265" i="3"/>
  <c r="D265" i="3" s="1"/>
  <c r="C265" i="2"/>
  <c r="D265" i="2" s="1"/>
  <c r="AT32" i="6" l="1"/>
  <c r="AT33" i="6" s="1"/>
  <c r="C265" i="5"/>
  <c r="D265" i="5" s="1"/>
  <c r="AU5" i="6"/>
  <c r="B264" i="5"/>
  <c r="C264" i="2"/>
  <c r="D264" i="2" s="1"/>
  <c r="C264" i="3"/>
  <c r="D264" i="3" s="1"/>
  <c r="AU32" i="6" l="1"/>
  <c r="AU33" i="6" s="1"/>
  <c r="AV5" i="6"/>
  <c r="AN31" i="6"/>
  <c r="C264" i="5"/>
  <c r="D264" i="5" s="1"/>
  <c r="B263" i="5"/>
  <c r="C263" i="2"/>
  <c r="C263" i="3"/>
  <c r="D263" i="3" s="1"/>
  <c r="AV32" i="6" l="1"/>
  <c r="AV33" i="6" s="1"/>
  <c r="C263" i="5"/>
  <c r="D263" i="5" s="1"/>
  <c r="AW5" i="6"/>
  <c r="AM32" i="6"/>
  <c r="AM33" i="6" s="1"/>
  <c r="AM31" i="6"/>
  <c r="D263" i="2"/>
  <c r="B262" i="5"/>
  <c r="B274" i="3"/>
  <c r="C274" i="3" s="1"/>
  <c r="C262" i="3"/>
  <c r="D262" i="3" s="1"/>
  <c r="B274" i="2"/>
  <c r="C274" i="2" s="1"/>
  <c r="C262" i="2"/>
  <c r="D262" i="2" s="1"/>
  <c r="AW32" i="6" l="1"/>
  <c r="AW33" i="6" s="1"/>
  <c r="AL32" i="6"/>
  <c r="AL33" i="6" s="1"/>
  <c r="D274" i="3"/>
  <c r="C262" i="5"/>
  <c r="D262" i="5" s="1"/>
  <c r="B274" i="5"/>
  <c r="C274" i="5"/>
  <c r="D274" i="5" s="1"/>
  <c r="D274" i="2"/>
  <c r="B258" i="5"/>
  <c r="AX33" i="6" l="1"/>
  <c r="AL31" i="6"/>
  <c r="B257" i="5"/>
  <c r="BL7" i="6" l="1"/>
  <c r="BD4" i="6"/>
  <c r="BK7" i="6"/>
  <c r="G8" i="6" s="1"/>
  <c r="BO6" i="6"/>
  <c r="BG7" i="6"/>
  <c r="BP3" i="6"/>
  <c r="BE4" i="6"/>
  <c r="BP5" i="6"/>
  <c r="BD7" i="6"/>
  <c r="BO4" i="6"/>
  <c r="BF7" i="6"/>
  <c r="B8" i="6" s="1"/>
  <c r="BP6" i="6"/>
  <c r="BP4" i="6"/>
  <c r="BE7" i="6"/>
  <c r="BO5" i="6"/>
  <c r="BO3" i="6"/>
  <c r="E5" i="6" s="1"/>
  <c r="B256" i="5"/>
  <c r="C256" i="3"/>
  <c r="D256" i="3" s="1"/>
  <c r="C256" i="2"/>
  <c r="D256" i="2" s="1"/>
  <c r="C8" i="6" l="1"/>
  <c r="D8" i="6" s="1"/>
  <c r="B5" i="6"/>
  <c r="F6" i="6"/>
  <c r="E8" i="6"/>
  <c r="F8" i="6" s="1"/>
  <c r="D6" i="6"/>
  <c r="C256" i="5"/>
  <c r="D256" i="5" s="1"/>
  <c r="B255" i="5"/>
  <c r="BK4" i="6" l="1"/>
  <c r="B254" i="5"/>
  <c r="C254" i="2"/>
  <c r="D254" i="2" s="1"/>
  <c r="C254" i="3"/>
  <c r="D254" i="3" s="1"/>
  <c r="C254" i="5" l="1"/>
  <c r="D254" i="5" s="1"/>
  <c r="B253" i="5"/>
  <c r="B252" i="5" l="1"/>
  <c r="B251" i="5" l="1"/>
  <c r="B250" i="5" l="1"/>
  <c r="B249" i="5" l="1"/>
  <c r="B248" i="5" l="1"/>
  <c r="C258" i="3"/>
  <c r="BL4" i="6" l="1"/>
  <c r="H8" i="6" s="1"/>
  <c r="I8" i="6" s="1"/>
  <c r="BL3" i="6"/>
  <c r="B229" i="3"/>
  <c r="B247" i="5" l="1"/>
  <c r="B259" i="3"/>
  <c r="C259" i="3" s="1"/>
  <c r="D258" i="3"/>
  <c r="C257" i="3"/>
  <c r="D257" i="3" s="1"/>
  <c r="C255" i="3"/>
  <c r="D255" i="3" s="1"/>
  <c r="C253" i="3"/>
  <c r="C252" i="3"/>
  <c r="D252" i="3" s="1"/>
  <c r="C251" i="3"/>
  <c r="D251" i="3" s="1"/>
  <c r="C250" i="3"/>
  <c r="D250" i="3" s="1"/>
  <c r="C249" i="3"/>
  <c r="D249" i="3" s="1"/>
  <c r="C248" i="3"/>
  <c r="D248" i="3" s="1"/>
  <c r="C247" i="3"/>
  <c r="D247" i="3" s="1"/>
  <c r="B259" i="2"/>
  <c r="C259" i="2" s="1"/>
  <c r="C258" i="2"/>
  <c r="C257" i="2"/>
  <c r="C255" i="2"/>
  <c r="C253" i="2"/>
  <c r="D253" i="2" s="1"/>
  <c r="C252" i="2"/>
  <c r="C251" i="2"/>
  <c r="C250" i="2"/>
  <c r="C249" i="2"/>
  <c r="C248" i="2"/>
  <c r="C247" i="2"/>
  <c r="D247" i="2" s="1"/>
  <c r="D258" i="2" l="1"/>
  <c r="C258" i="5"/>
  <c r="D258" i="5" s="1"/>
  <c r="D257" i="2"/>
  <c r="C257" i="5"/>
  <c r="D257" i="5" s="1"/>
  <c r="D250" i="2"/>
  <c r="C250" i="5"/>
  <c r="D250" i="5" s="1"/>
  <c r="D252" i="2"/>
  <c r="C252" i="5"/>
  <c r="D252" i="5" s="1"/>
  <c r="D255" i="2"/>
  <c r="C255" i="5"/>
  <c r="D255" i="5" s="1"/>
  <c r="D249" i="2"/>
  <c r="C249" i="5"/>
  <c r="D249" i="5" s="1"/>
  <c r="D251" i="2"/>
  <c r="C251" i="5"/>
  <c r="D251" i="5" s="1"/>
  <c r="D259" i="2"/>
  <c r="B259" i="5"/>
  <c r="D253" i="3"/>
  <c r="C253" i="5"/>
  <c r="D253" i="5" s="1"/>
  <c r="C259" i="5"/>
  <c r="D259" i="5" s="1"/>
  <c r="D248" i="2"/>
  <c r="C248" i="5"/>
  <c r="D248" i="5" s="1"/>
  <c r="C247" i="5"/>
  <c r="D247" i="5" s="1"/>
  <c r="D259" i="3"/>
  <c r="B243" i="5"/>
  <c r="C243" i="3"/>
  <c r="C242" i="3"/>
  <c r="C241" i="3"/>
  <c r="C240" i="3"/>
  <c r="D240" i="3" s="1"/>
  <c r="C239" i="3"/>
  <c r="D239" i="3" s="1"/>
  <c r="C238" i="3"/>
  <c r="C238" i="5" s="1"/>
  <c r="D238" i="5" s="1"/>
  <c r="C237" i="3"/>
  <c r="C236" i="3"/>
  <c r="C235" i="3"/>
  <c r="C234" i="3"/>
  <c r="C233" i="3"/>
  <c r="D233" i="3" s="1"/>
  <c r="C232" i="3"/>
  <c r="D232" i="3" s="1"/>
  <c r="C243" i="2"/>
  <c r="D243" i="2" s="1"/>
  <c r="C242" i="2"/>
  <c r="C242" i="5" s="1"/>
  <c r="D242" i="5" s="1"/>
  <c r="C241" i="2"/>
  <c r="C240" i="2"/>
  <c r="C239" i="2"/>
  <c r="C238" i="2"/>
  <c r="C237" i="2"/>
  <c r="D237" i="2" s="1"/>
  <c r="C236" i="2"/>
  <c r="D236" i="2" s="1"/>
  <c r="C235" i="2"/>
  <c r="D235" i="2" s="1"/>
  <c r="C234" i="2"/>
  <c r="D234" i="2" s="1"/>
  <c r="C233" i="2"/>
  <c r="D233" i="2" s="1"/>
  <c r="C232" i="2"/>
  <c r="D232" i="2" s="1"/>
  <c r="C228" i="2"/>
  <c r="C226" i="2"/>
  <c r="C225" i="2"/>
  <c r="C225" i="5" s="1"/>
  <c r="D225" i="5" s="1"/>
  <c r="C224" i="2"/>
  <c r="D224" i="2" s="1"/>
  <c r="C223" i="2"/>
  <c r="D223" i="2" s="1"/>
  <c r="C222" i="2"/>
  <c r="C221" i="2"/>
  <c r="D221" i="2" s="1"/>
  <c r="C220" i="2"/>
  <c r="C219" i="2"/>
  <c r="C217" i="2"/>
  <c r="C227" i="2"/>
  <c r="D227" i="2" s="1"/>
  <c r="B242" i="5"/>
  <c r="D242" i="3"/>
  <c r="B241" i="5"/>
  <c r="D241" i="2"/>
  <c r="B240" i="5"/>
  <c r="B244" i="3"/>
  <c r="C244" i="3" s="1"/>
  <c r="D244" i="3" s="1"/>
  <c r="D243" i="3"/>
  <c r="B239" i="5"/>
  <c r="D239" i="2"/>
  <c r="B238" i="5"/>
  <c r="B237" i="5"/>
  <c r="B236" i="5"/>
  <c r="B235" i="5"/>
  <c r="B234" i="5"/>
  <c r="B233" i="5"/>
  <c r="D234" i="3"/>
  <c r="D236" i="3"/>
  <c r="B232" i="5"/>
  <c r="B244" i="2"/>
  <c r="C244" i="2" s="1"/>
  <c r="D238" i="2"/>
  <c r="B228" i="5"/>
  <c r="C228" i="3"/>
  <c r="D228" i="3" s="1"/>
  <c r="C227" i="3"/>
  <c r="D227" i="3" s="1"/>
  <c r="C226" i="3"/>
  <c r="D226" i="3" s="1"/>
  <c r="C225" i="3"/>
  <c r="C224" i="3"/>
  <c r="D224" i="3" s="1"/>
  <c r="C223" i="3"/>
  <c r="D223" i="3" s="1"/>
  <c r="C222" i="3"/>
  <c r="D222" i="3" s="1"/>
  <c r="C221" i="3"/>
  <c r="C220" i="3"/>
  <c r="D220" i="3" s="1"/>
  <c r="C219" i="3"/>
  <c r="C219" i="5" s="1"/>
  <c r="D219" i="5" s="1"/>
  <c r="C217" i="3"/>
  <c r="D217" i="3" s="1"/>
  <c r="D228" i="2"/>
  <c r="B227" i="5"/>
  <c r="B226" i="5"/>
  <c r="B225" i="5"/>
  <c r="C229" i="3"/>
  <c r="D229" i="3" s="1"/>
  <c r="B224" i="5"/>
  <c r="B223" i="5"/>
  <c r="B222" i="5"/>
  <c r="B221" i="5"/>
  <c r="B220" i="5"/>
  <c r="D220" i="2"/>
  <c r="B219" i="5"/>
  <c r="C218" i="3"/>
  <c r="D218" i="3"/>
  <c r="B218" i="5"/>
  <c r="C218" i="2"/>
  <c r="D218" i="2" s="1"/>
  <c r="D217" i="2"/>
  <c r="B229" i="2"/>
  <c r="C229" i="2" s="1"/>
  <c r="D229" i="2" s="1"/>
  <c r="B217" i="5"/>
  <c r="B213" i="5"/>
  <c r="C213" i="2"/>
  <c r="D213" i="2" s="1"/>
  <c r="C213" i="3"/>
  <c r="D213" i="3" s="1"/>
  <c r="B212" i="5"/>
  <c r="C212" i="3"/>
  <c r="D212" i="3" s="1"/>
  <c r="C212" i="2"/>
  <c r="D212" i="2" s="1"/>
  <c r="B211" i="5"/>
  <c r="C211" i="3"/>
  <c r="D211" i="3" s="1"/>
  <c r="C211" i="2"/>
  <c r="C211" i="5" s="1"/>
  <c r="D211" i="5" s="1"/>
  <c r="D211" i="2"/>
  <c r="B210" i="5"/>
  <c r="C210" i="2"/>
  <c r="C210" i="3"/>
  <c r="D210" i="3" s="1"/>
  <c r="B209" i="5"/>
  <c r="C209" i="3"/>
  <c r="D209" i="3" s="1"/>
  <c r="C209" i="2"/>
  <c r="D209" i="2"/>
  <c r="B208" i="5"/>
  <c r="B214" i="2"/>
  <c r="C214" i="2" s="1"/>
  <c r="D214" i="2" s="1"/>
  <c r="C208" i="2"/>
  <c r="C208" i="3"/>
  <c r="D208" i="3" s="1"/>
  <c r="B207" i="5"/>
  <c r="C207" i="3"/>
  <c r="D207" i="3" s="1"/>
  <c r="C207" i="2"/>
  <c r="D207" i="2" s="1"/>
  <c r="B206" i="5"/>
  <c r="C206" i="3"/>
  <c r="D206" i="3" s="1"/>
  <c r="C206" i="2"/>
  <c r="D206" i="2" s="1"/>
  <c r="B202" i="5"/>
  <c r="B205" i="5"/>
  <c r="B214" i="3"/>
  <c r="C214" i="3" s="1"/>
  <c r="D214" i="3" s="1"/>
  <c r="C205" i="3"/>
  <c r="C205" i="2"/>
  <c r="D205" i="2"/>
  <c r="B204" i="5"/>
  <c r="C204" i="3"/>
  <c r="D204" i="3" s="1"/>
  <c r="C204" i="2"/>
  <c r="D204" i="2" s="1"/>
  <c r="C203" i="3"/>
  <c r="D203" i="3" s="1"/>
  <c r="B203" i="5"/>
  <c r="C203" i="2"/>
  <c r="C203" i="5" s="1"/>
  <c r="D203" i="5" s="1"/>
  <c r="C202" i="3"/>
  <c r="D202" i="3" s="1"/>
  <c r="C202" i="2"/>
  <c r="D202" i="2" s="1"/>
  <c r="B198" i="5"/>
  <c r="C198" i="5" s="1"/>
  <c r="D198" i="5" s="1"/>
  <c r="C198" i="3"/>
  <c r="D198" i="3" s="1"/>
  <c r="C198" i="2"/>
  <c r="D198" i="2" s="1"/>
  <c r="B197" i="5"/>
  <c r="C197" i="5" s="1"/>
  <c r="D197" i="5" s="1"/>
  <c r="C197" i="2"/>
  <c r="D197" i="2" s="1"/>
  <c r="C197" i="3"/>
  <c r="D197" i="3"/>
  <c r="B196" i="5"/>
  <c r="C196" i="5" s="1"/>
  <c r="D196" i="5" s="1"/>
  <c r="B199" i="3"/>
  <c r="C199" i="3" s="1"/>
  <c r="D199" i="3" s="1"/>
  <c r="C196" i="3"/>
  <c r="D196" i="3"/>
  <c r="C196" i="2"/>
  <c r="D196" i="2" s="1"/>
  <c r="B195" i="5"/>
  <c r="C195" i="5" s="1"/>
  <c r="D195" i="5" s="1"/>
  <c r="B194" i="5"/>
  <c r="C194" i="5" s="1"/>
  <c r="D194" i="5" s="1"/>
  <c r="C195" i="2"/>
  <c r="D195" i="2" s="1"/>
  <c r="C195" i="3"/>
  <c r="D195" i="3" s="1"/>
  <c r="B199" i="2"/>
  <c r="C199" i="2" s="1"/>
  <c r="D199" i="2" s="1"/>
  <c r="C194" i="3"/>
  <c r="D194" i="3" s="1"/>
  <c r="C194" i="2"/>
  <c r="D194" i="2" s="1"/>
  <c r="B193" i="5"/>
  <c r="C193" i="5" s="1"/>
  <c r="D193" i="5" s="1"/>
  <c r="C193" i="3"/>
  <c r="D193" i="3"/>
  <c r="C193" i="2"/>
  <c r="D193" i="2" s="1"/>
  <c r="B192" i="5"/>
  <c r="C192" i="5" s="1"/>
  <c r="D192" i="5" s="1"/>
  <c r="C192" i="3"/>
  <c r="D192" i="3" s="1"/>
  <c r="C192" i="2"/>
  <c r="D192" i="2" s="1"/>
  <c r="B191" i="5"/>
  <c r="C191" i="5" s="1"/>
  <c r="D191" i="5" s="1"/>
  <c r="C191" i="3"/>
  <c r="D191" i="3"/>
  <c r="C191" i="2"/>
  <c r="D191" i="2" s="1"/>
  <c r="B190" i="5"/>
  <c r="C190" i="5" s="1"/>
  <c r="D190" i="5" s="1"/>
  <c r="C190" i="3"/>
  <c r="D190" i="3" s="1"/>
  <c r="C189" i="3"/>
  <c r="D189" i="3" s="1"/>
  <c r="C188" i="3"/>
  <c r="D188" i="3" s="1"/>
  <c r="C187" i="3"/>
  <c r="D187" i="3" s="1"/>
  <c r="C190" i="2"/>
  <c r="D190" i="2" s="1"/>
  <c r="B189" i="5"/>
  <c r="C189" i="5" s="1"/>
  <c r="D189" i="5" s="1"/>
  <c r="C189" i="2"/>
  <c r="D189" i="2" s="1"/>
  <c r="C187" i="2"/>
  <c r="D187" i="2" s="1"/>
  <c r="C188" i="2"/>
  <c r="D188" i="2" s="1"/>
  <c r="B187" i="5"/>
  <c r="C187" i="5" s="1"/>
  <c r="D187" i="5" s="1"/>
  <c r="B188" i="5"/>
  <c r="C188" i="5" s="1"/>
  <c r="D188" i="5" s="1"/>
  <c r="C173" i="2"/>
  <c r="D173" i="2" s="1"/>
  <c r="C183" i="2"/>
  <c r="D183" i="2" s="1"/>
  <c r="C182" i="2"/>
  <c r="D182" i="2" s="1"/>
  <c r="C181" i="2"/>
  <c r="D181" i="2"/>
  <c r="C180" i="2"/>
  <c r="D180" i="2" s="1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2" i="2"/>
  <c r="D172" i="2"/>
  <c r="C160" i="2"/>
  <c r="D160" i="2" s="1"/>
  <c r="C162" i="2"/>
  <c r="D162" i="2" s="1"/>
  <c r="C165" i="2"/>
  <c r="D165" i="2"/>
  <c r="C167" i="2"/>
  <c r="D167" i="2" s="1"/>
  <c r="C168" i="2"/>
  <c r="D168" i="2" s="1"/>
  <c r="C166" i="2"/>
  <c r="D166" i="2" s="1"/>
  <c r="C164" i="2"/>
  <c r="D164" i="2" s="1"/>
  <c r="C163" i="2"/>
  <c r="D163" i="2" s="1"/>
  <c r="C161" i="2"/>
  <c r="D161" i="2" s="1"/>
  <c r="C159" i="2"/>
  <c r="D159" i="2" s="1"/>
  <c r="C157" i="2"/>
  <c r="D157" i="2" s="1"/>
  <c r="C158" i="2"/>
  <c r="D158" i="2" s="1"/>
  <c r="B184" i="2"/>
  <c r="C184" i="2"/>
  <c r="D184" i="2" s="1"/>
  <c r="B183" i="5"/>
  <c r="C183" i="5" s="1"/>
  <c r="D183" i="5" s="1"/>
  <c r="B172" i="5"/>
  <c r="C172" i="5" s="1"/>
  <c r="D172" i="5" s="1"/>
  <c r="B173" i="5"/>
  <c r="C173" i="5" s="1"/>
  <c r="D173" i="5" s="1"/>
  <c r="B174" i="5"/>
  <c r="C174" i="5" s="1"/>
  <c r="D174" i="5" s="1"/>
  <c r="B175" i="5"/>
  <c r="C175" i="5" s="1"/>
  <c r="D175" i="5" s="1"/>
  <c r="B176" i="5"/>
  <c r="C176" i="5" s="1"/>
  <c r="D176" i="5" s="1"/>
  <c r="B177" i="5"/>
  <c r="C177" i="5" s="1"/>
  <c r="D177" i="5" s="1"/>
  <c r="B178" i="5"/>
  <c r="C178" i="5" s="1"/>
  <c r="D178" i="5" s="1"/>
  <c r="B179" i="5"/>
  <c r="C179" i="5" s="1"/>
  <c r="D179" i="5" s="1"/>
  <c r="B180" i="5"/>
  <c r="C180" i="5" s="1"/>
  <c r="D180" i="5" s="1"/>
  <c r="B181" i="5"/>
  <c r="C181" i="5" s="1"/>
  <c r="D181" i="5" s="1"/>
  <c r="B182" i="5"/>
  <c r="C182" i="5" s="1"/>
  <c r="D182" i="5" s="1"/>
  <c r="C183" i="3"/>
  <c r="D183" i="3" s="1"/>
  <c r="C182" i="3"/>
  <c r="D182" i="3" s="1"/>
  <c r="B184" i="3"/>
  <c r="C184" i="3" s="1"/>
  <c r="D184" i="3" s="1"/>
  <c r="C181" i="3"/>
  <c r="D181" i="3" s="1"/>
  <c r="C180" i="3"/>
  <c r="D180" i="3"/>
  <c r="B169" i="2"/>
  <c r="C169" i="2"/>
  <c r="D169" i="2" s="1"/>
  <c r="B161" i="5"/>
  <c r="C161" i="5" s="1"/>
  <c r="D161" i="5" s="1"/>
  <c r="B168" i="5"/>
  <c r="C168" i="5" s="1"/>
  <c r="D168" i="5" s="1"/>
  <c r="B157" i="5"/>
  <c r="C157" i="5" s="1"/>
  <c r="D157" i="5" s="1"/>
  <c r="B158" i="5"/>
  <c r="C158" i="5" s="1"/>
  <c r="D158" i="5" s="1"/>
  <c r="B159" i="5"/>
  <c r="C159" i="5" s="1"/>
  <c r="D159" i="5" s="1"/>
  <c r="B160" i="5"/>
  <c r="C160" i="5" s="1"/>
  <c r="D160" i="5" s="1"/>
  <c r="B162" i="5"/>
  <c r="C162" i="5" s="1"/>
  <c r="D162" i="5" s="1"/>
  <c r="B163" i="5"/>
  <c r="C163" i="5" s="1"/>
  <c r="D163" i="5" s="1"/>
  <c r="B164" i="5"/>
  <c r="C164" i="5" s="1"/>
  <c r="D164" i="5" s="1"/>
  <c r="B165" i="5"/>
  <c r="C165" i="5" s="1"/>
  <c r="D165" i="5" s="1"/>
  <c r="B166" i="5"/>
  <c r="C166" i="5" s="1"/>
  <c r="D166" i="5" s="1"/>
  <c r="B167" i="5"/>
  <c r="C167" i="5" s="1"/>
  <c r="D167" i="5" s="1"/>
  <c r="C158" i="3"/>
  <c r="D158" i="3" s="1"/>
  <c r="C168" i="3"/>
  <c r="D168" i="3" s="1"/>
  <c r="C167" i="3"/>
  <c r="D167" i="3" s="1"/>
  <c r="C166" i="3"/>
  <c r="D166" i="3" s="1"/>
  <c r="C165" i="3"/>
  <c r="D165" i="3" s="1"/>
  <c r="C164" i="3"/>
  <c r="D164" i="3" s="1"/>
  <c r="C163" i="3"/>
  <c r="D163" i="3" s="1"/>
  <c r="C162" i="3"/>
  <c r="D162" i="3" s="1"/>
  <c r="C161" i="3"/>
  <c r="D161" i="3" s="1"/>
  <c r="C160" i="3"/>
  <c r="D160" i="3" s="1"/>
  <c r="C159" i="3"/>
  <c r="D159" i="3" s="1"/>
  <c r="C157" i="3"/>
  <c r="D157" i="3" s="1"/>
  <c r="B169" i="3"/>
  <c r="C169" i="3" s="1"/>
  <c r="D169" i="3" s="1"/>
  <c r="B142" i="5"/>
  <c r="C142" i="5" s="1"/>
  <c r="D142" i="5" s="1"/>
  <c r="B143" i="5"/>
  <c r="C143" i="5" s="1"/>
  <c r="D143" i="5" s="1"/>
  <c r="B144" i="5"/>
  <c r="C144" i="5" s="1"/>
  <c r="D144" i="5" s="1"/>
  <c r="B145" i="5"/>
  <c r="C145" i="5" s="1"/>
  <c r="D145" i="5" s="1"/>
  <c r="B146" i="5"/>
  <c r="C146" i="5" s="1"/>
  <c r="D146" i="5" s="1"/>
  <c r="B147" i="5"/>
  <c r="C147" i="5" s="1"/>
  <c r="D147" i="5" s="1"/>
  <c r="B148" i="5"/>
  <c r="C148" i="5" s="1"/>
  <c r="D148" i="5" s="1"/>
  <c r="B149" i="5"/>
  <c r="C149" i="5" s="1"/>
  <c r="D149" i="5" s="1"/>
  <c r="B150" i="5"/>
  <c r="C150" i="5" s="1"/>
  <c r="D150" i="5" s="1"/>
  <c r="B151" i="5"/>
  <c r="C151" i="5" s="1"/>
  <c r="D151" i="5" s="1"/>
  <c r="B152" i="5"/>
  <c r="C152" i="5" s="1"/>
  <c r="D152" i="5" s="1"/>
  <c r="B153" i="5"/>
  <c r="C153" i="5" s="1"/>
  <c r="D153" i="5" s="1"/>
  <c r="C153" i="3"/>
  <c r="D153" i="3" s="1"/>
  <c r="C153" i="2"/>
  <c r="D153" i="2" s="1"/>
  <c r="B154" i="3"/>
  <c r="C154" i="3" s="1"/>
  <c r="D154" i="3" s="1"/>
  <c r="C152" i="3"/>
  <c r="D152" i="3" s="1"/>
  <c r="B154" i="2"/>
  <c r="C154" i="2" s="1"/>
  <c r="D154" i="2" s="1"/>
  <c r="C152" i="2"/>
  <c r="D152" i="2" s="1"/>
  <c r="C151" i="3"/>
  <c r="D151" i="3" s="1"/>
  <c r="C150" i="3"/>
  <c r="D150" i="3" s="1"/>
  <c r="C151" i="2"/>
  <c r="D151" i="2" s="1"/>
  <c r="C149" i="3"/>
  <c r="D149" i="3" s="1"/>
  <c r="C148" i="3"/>
  <c r="D148" i="3" s="1"/>
  <c r="C147" i="3"/>
  <c r="D147" i="3" s="1"/>
  <c r="C146" i="3"/>
  <c r="D146" i="3" s="1"/>
  <c r="C145" i="3"/>
  <c r="D145" i="3" s="1"/>
  <c r="C144" i="3"/>
  <c r="D144" i="3" s="1"/>
  <c r="C143" i="3"/>
  <c r="D143" i="3"/>
  <c r="C142" i="3"/>
  <c r="D142" i="3" s="1"/>
  <c r="C150" i="2"/>
  <c r="D150" i="2" s="1"/>
  <c r="C149" i="2"/>
  <c r="D149" i="2" s="1"/>
  <c r="C148" i="2"/>
  <c r="D148" i="2"/>
  <c r="C147" i="2"/>
  <c r="D147" i="2" s="1"/>
  <c r="C146" i="2"/>
  <c r="D146" i="2" s="1"/>
  <c r="C145" i="2"/>
  <c r="D145" i="2" s="1"/>
  <c r="C144" i="2"/>
  <c r="D144" i="2" s="1"/>
  <c r="C143" i="2"/>
  <c r="D143" i="2" s="1"/>
  <c r="C142" i="2"/>
  <c r="D142" i="2" s="1"/>
  <c r="C138" i="2"/>
  <c r="D138" i="2" s="1"/>
  <c r="B137" i="5"/>
  <c r="C137" i="5" s="1"/>
  <c r="D137" i="5" s="1"/>
  <c r="B139" i="2"/>
  <c r="C139" i="2" s="1"/>
  <c r="D139" i="2" s="1"/>
  <c r="C137" i="2"/>
  <c r="D137" i="2" s="1"/>
  <c r="C136" i="2"/>
  <c r="D136" i="2" s="1"/>
  <c r="B135" i="5"/>
  <c r="C135" i="5" s="1"/>
  <c r="D135" i="5" s="1"/>
  <c r="B127" i="5"/>
  <c r="C127" i="5" s="1"/>
  <c r="D127" i="5" s="1"/>
  <c r="B128" i="5"/>
  <c r="C128" i="5" s="1"/>
  <c r="D128" i="5" s="1"/>
  <c r="B129" i="5"/>
  <c r="C129" i="5" s="1"/>
  <c r="D129" i="5" s="1"/>
  <c r="B130" i="5"/>
  <c r="C130" i="5" s="1"/>
  <c r="D130" i="5" s="1"/>
  <c r="B131" i="5"/>
  <c r="C131" i="5" s="1"/>
  <c r="B132" i="5"/>
  <c r="C132" i="5" s="1"/>
  <c r="D132" i="5" s="1"/>
  <c r="B133" i="5"/>
  <c r="C133" i="5" s="1"/>
  <c r="D133" i="5" s="1"/>
  <c r="B134" i="5"/>
  <c r="C134" i="5" s="1"/>
  <c r="D134" i="5" s="1"/>
  <c r="B136" i="5"/>
  <c r="C136" i="5" s="1"/>
  <c r="D136" i="5" s="1"/>
  <c r="B138" i="5"/>
  <c r="C138" i="5" s="1"/>
  <c r="C135" i="2"/>
  <c r="D135" i="2" s="1"/>
  <c r="C134" i="2"/>
  <c r="D134" i="2" s="1"/>
  <c r="C133" i="2"/>
  <c r="D133" i="2"/>
  <c r="C132" i="2"/>
  <c r="D132" i="2" s="1"/>
  <c r="C131" i="2"/>
  <c r="D131" i="2" s="1"/>
  <c r="B112" i="5"/>
  <c r="C112" i="5" s="1"/>
  <c r="D112" i="5" s="1"/>
  <c r="B113" i="5"/>
  <c r="C113" i="5" s="1"/>
  <c r="D113" i="5" s="1"/>
  <c r="B114" i="5"/>
  <c r="C114" i="5" s="1"/>
  <c r="D114" i="5" s="1"/>
  <c r="B116" i="5"/>
  <c r="C116" i="5" s="1"/>
  <c r="D116" i="5" s="1"/>
  <c r="B117" i="5"/>
  <c r="C117" i="5" s="1"/>
  <c r="D117" i="5" s="1"/>
  <c r="B118" i="5"/>
  <c r="C118" i="5" s="1"/>
  <c r="D118" i="5" s="1"/>
  <c r="B119" i="5"/>
  <c r="C119" i="5" s="1"/>
  <c r="D119" i="5" s="1"/>
  <c r="B120" i="5"/>
  <c r="C120" i="5" s="1"/>
  <c r="D120" i="5" s="1"/>
  <c r="B121" i="5"/>
  <c r="C121" i="5" s="1"/>
  <c r="D121" i="5" s="1"/>
  <c r="B122" i="5"/>
  <c r="C122" i="5" s="1"/>
  <c r="D122" i="5" s="1"/>
  <c r="B123" i="5"/>
  <c r="C123" i="5" s="1"/>
  <c r="D123" i="5" s="1"/>
  <c r="B82" i="5"/>
  <c r="C82" i="5" s="1"/>
  <c r="D82" i="5" s="1"/>
  <c r="B83" i="5"/>
  <c r="C83" i="5" s="1"/>
  <c r="D83" i="5" s="1"/>
  <c r="B84" i="5"/>
  <c r="C84" i="5" s="1"/>
  <c r="D84" i="5" s="1"/>
  <c r="B85" i="5"/>
  <c r="C85" i="5" s="1"/>
  <c r="D85" i="5" s="1"/>
  <c r="B86" i="5"/>
  <c r="C86" i="5" s="1"/>
  <c r="D86" i="5" s="1"/>
  <c r="B87" i="5"/>
  <c r="C87" i="5" s="1"/>
  <c r="D87" i="5" s="1"/>
  <c r="B88" i="5"/>
  <c r="C88" i="5" s="1"/>
  <c r="D88" i="5" s="1"/>
  <c r="B89" i="5"/>
  <c r="C89" i="5" s="1"/>
  <c r="D89" i="5" s="1"/>
  <c r="B90" i="5"/>
  <c r="C90" i="5" s="1"/>
  <c r="D90" i="5" s="1"/>
  <c r="B91" i="5"/>
  <c r="C91" i="5" s="1"/>
  <c r="D91" i="5" s="1"/>
  <c r="B92" i="5"/>
  <c r="C92" i="5" s="1"/>
  <c r="D92" i="5" s="1"/>
  <c r="B93" i="5"/>
  <c r="C93" i="5" s="1"/>
  <c r="D93" i="5" s="1"/>
  <c r="B67" i="5"/>
  <c r="C67" i="5" s="1"/>
  <c r="D67" i="5" s="1"/>
  <c r="B68" i="5"/>
  <c r="C68" i="5" s="1"/>
  <c r="D68" i="5" s="1"/>
  <c r="B69" i="5"/>
  <c r="C69" i="5" s="1"/>
  <c r="D69" i="5" s="1"/>
  <c r="B70" i="5"/>
  <c r="C70" i="5" s="1"/>
  <c r="D70" i="5" s="1"/>
  <c r="B71" i="5"/>
  <c r="C71" i="5" s="1"/>
  <c r="D71" i="5" s="1"/>
  <c r="B72" i="5"/>
  <c r="C72" i="5" s="1"/>
  <c r="D72" i="5" s="1"/>
  <c r="B73" i="5"/>
  <c r="C73" i="5" s="1"/>
  <c r="D73" i="5" s="1"/>
  <c r="B74" i="5"/>
  <c r="C74" i="5" s="1"/>
  <c r="D74" i="5" s="1"/>
  <c r="B75" i="5"/>
  <c r="C75" i="5" s="1"/>
  <c r="D75" i="5" s="1"/>
  <c r="B76" i="5"/>
  <c r="C76" i="5" s="1"/>
  <c r="D76" i="5" s="1"/>
  <c r="B77" i="5"/>
  <c r="C77" i="5" s="1"/>
  <c r="D77" i="5" s="1"/>
  <c r="B78" i="5"/>
  <c r="C78" i="5" s="1"/>
  <c r="D78" i="5" s="1"/>
  <c r="B52" i="5"/>
  <c r="C52" i="5" s="1"/>
  <c r="D52" i="5" s="1"/>
  <c r="B53" i="5"/>
  <c r="C53" i="5" s="1"/>
  <c r="D53" i="5" s="1"/>
  <c r="B54" i="5"/>
  <c r="C54" i="5" s="1"/>
  <c r="D54" i="5" s="1"/>
  <c r="B55" i="5"/>
  <c r="C55" i="5" s="1"/>
  <c r="D55" i="5" s="1"/>
  <c r="B56" i="5"/>
  <c r="C56" i="5" s="1"/>
  <c r="D56" i="5" s="1"/>
  <c r="B57" i="5"/>
  <c r="C57" i="5" s="1"/>
  <c r="D57" i="5" s="1"/>
  <c r="B58" i="5"/>
  <c r="C58" i="5" s="1"/>
  <c r="D58" i="5" s="1"/>
  <c r="B59" i="5"/>
  <c r="C59" i="5" s="1"/>
  <c r="D59" i="5" s="1"/>
  <c r="B60" i="5"/>
  <c r="C60" i="5" s="1"/>
  <c r="D60" i="5" s="1"/>
  <c r="B61" i="5"/>
  <c r="C61" i="5" s="1"/>
  <c r="D61" i="5" s="1"/>
  <c r="B62" i="5"/>
  <c r="C62" i="5" s="1"/>
  <c r="D62" i="5" s="1"/>
  <c r="B63" i="5"/>
  <c r="C63" i="5" s="1"/>
  <c r="D63" i="5" s="1"/>
  <c r="B97" i="5"/>
  <c r="C97" i="5" s="1"/>
  <c r="D97" i="5" s="1"/>
  <c r="B98" i="5"/>
  <c r="C98" i="5" s="1"/>
  <c r="D98" i="5" s="1"/>
  <c r="B99" i="5"/>
  <c r="C99" i="5" s="1"/>
  <c r="D99" i="5" s="1"/>
  <c r="B100" i="5"/>
  <c r="C100" i="5" s="1"/>
  <c r="D100" i="5" s="1"/>
  <c r="B101" i="5"/>
  <c r="C101" i="5" s="1"/>
  <c r="D101" i="5" s="1"/>
  <c r="B102" i="5"/>
  <c r="C102" i="5" s="1"/>
  <c r="D102" i="5" s="1"/>
  <c r="B103" i="5"/>
  <c r="C103" i="5" s="1"/>
  <c r="D103" i="5" s="1"/>
  <c r="B104" i="5"/>
  <c r="C104" i="5" s="1"/>
  <c r="D104" i="5" s="1"/>
  <c r="B105" i="5"/>
  <c r="C105" i="5" s="1"/>
  <c r="D105" i="5" s="1"/>
  <c r="B106" i="5"/>
  <c r="C106" i="5" s="1"/>
  <c r="D106" i="5" s="1"/>
  <c r="B107" i="5"/>
  <c r="C107" i="5" s="1"/>
  <c r="D107" i="5" s="1"/>
  <c r="B108" i="5"/>
  <c r="C108" i="5" s="1"/>
  <c r="D108" i="5" s="1"/>
  <c r="B37" i="5"/>
  <c r="C37" i="5" s="1"/>
  <c r="D37" i="5" s="1"/>
  <c r="B38" i="5"/>
  <c r="C38" i="5" s="1"/>
  <c r="D38" i="5" s="1"/>
  <c r="B39" i="5"/>
  <c r="C39" i="5" s="1"/>
  <c r="D39" i="5" s="1"/>
  <c r="B40" i="5"/>
  <c r="C40" i="5" s="1"/>
  <c r="D40" i="5" s="1"/>
  <c r="B41" i="5"/>
  <c r="C41" i="5" s="1"/>
  <c r="D41" i="5" s="1"/>
  <c r="B42" i="5"/>
  <c r="C42" i="5" s="1"/>
  <c r="D42" i="5" s="1"/>
  <c r="B43" i="5"/>
  <c r="C43" i="5" s="1"/>
  <c r="D43" i="5" s="1"/>
  <c r="B44" i="5"/>
  <c r="C44" i="5" s="1"/>
  <c r="D44" i="5" s="1"/>
  <c r="B45" i="5"/>
  <c r="C45" i="5" s="1"/>
  <c r="D45" i="5" s="1"/>
  <c r="B46" i="5"/>
  <c r="C46" i="5" s="1"/>
  <c r="D46" i="5" s="1"/>
  <c r="B47" i="5"/>
  <c r="C47" i="5" s="1"/>
  <c r="D47" i="5" s="1"/>
  <c r="B48" i="5"/>
  <c r="C48" i="5" s="1"/>
  <c r="D48" i="5" s="1"/>
  <c r="B22" i="5"/>
  <c r="C22" i="5" s="1"/>
  <c r="D22" i="5" s="1"/>
  <c r="B23" i="5"/>
  <c r="C23" i="5" s="1"/>
  <c r="D23" i="5" s="1"/>
  <c r="B24" i="5"/>
  <c r="C24" i="5" s="1"/>
  <c r="D24" i="5" s="1"/>
  <c r="B25" i="5"/>
  <c r="C25" i="5" s="1"/>
  <c r="D25" i="5" s="1"/>
  <c r="B26" i="5"/>
  <c r="C26" i="5" s="1"/>
  <c r="D26" i="5" s="1"/>
  <c r="B27" i="5"/>
  <c r="C27" i="5" s="1"/>
  <c r="D27" i="5" s="1"/>
  <c r="B28" i="5"/>
  <c r="C28" i="5" s="1"/>
  <c r="D28" i="5" s="1"/>
  <c r="B29" i="5"/>
  <c r="C29" i="5" s="1"/>
  <c r="D29" i="5" s="1"/>
  <c r="B30" i="5"/>
  <c r="C30" i="5" s="1"/>
  <c r="D30" i="5" s="1"/>
  <c r="B31" i="5"/>
  <c r="C31" i="5" s="1"/>
  <c r="D31" i="5" s="1"/>
  <c r="B32" i="5"/>
  <c r="C32" i="5" s="1"/>
  <c r="D32" i="5" s="1"/>
  <c r="B33" i="5"/>
  <c r="C33" i="5" s="1"/>
  <c r="D33" i="5" s="1"/>
  <c r="B15" i="5"/>
  <c r="C15" i="5" s="1"/>
  <c r="D15" i="5" s="1"/>
  <c r="B14" i="5"/>
  <c r="C14" i="5" s="1"/>
  <c r="D14" i="5" s="1"/>
  <c r="B7" i="5"/>
  <c r="C7" i="5" s="1"/>
  <c r="D7" i="5" s="1"/>
  <c r="B8" i="5"/>
  <c r="C8" i="5" s="1"/>
  <c r="D8" i="5" s="1"/>
  <c r="B9" i="5"/>
  <c r="C9" i="5" s="1"/>
  <c r="D9" i="5" s="1"/>
  <c r="B10" i="5"/>
  <c r="C10" i="5" s="1"/>
  <c r="D10" i="5" s="1"/>
  <c r="B11" i="5"/>
  <c r="C11" i="5" s="1"/>
  <c r="D11" i="5" s="1"/>
  <c r="B12" i="5"/>
  <c r="C12" i="5" s="1"/>
  <c r="D12" i="5" s="1"/>
  <c r="B13" i="5"/>
  <c r="C13" i="5" s="1"/>
  <c r="D13" i="5" s="1"/>
  <c r="B16" i="5"/>
  <c r="C16" i="5" s="1"/>
  <c r="D16" i="5" s="1"/>
  <c r="B17" i="5"/>
  <c r="C17" i="5" s="1"/>
  <c r="D17" i="5" s="1"/>
  <c r="B18" i="5"/>
  <c r="C18" i="5" s="1"/>
  <c r="D18" i="5" s="1"/>
  <c r="C130" i="2"/>
  <c r="D130" i="2"/>
  <c r="C129" i="2"/>
  <c r="D129" i="2"/>
  <c r="C128" i="2"/>
  <c r="D128" i="2" s="1"/>
  <c r="C127" i="2"/>
  <c r="D127" i="2" s="1"/>
  <c r="B124" i="3"/>
  <c r="C123" i="2"/>
  <c r="D123" i="2" s="1"/>
  <c r="C122" i="2"/>
  <c r="D122" i="2"/>
  <c r="C121" i="2"/>
  <c r="D121" i="2" s="1"/>
  <c r="C120" i="2"/>
  <c r="D120" i="2" s="1"/>
  <c r="C119" i="2"/>
  <c r="D119" i="2" s="1"/>
  <c r="C118" i="2"/>
  <c r="D118" i="2"/>
  <c r="C117" i="2"/>
  <c r="D117" i="2" s="1"/>
  <c r="C116" i="2"/>
  <c r="D116" i="2"/>
  <c r="B115" i="2"/>
  <c r="C115" i="2" s="1"/>
  <c r="D115" i="2" s="1"/>
  <c r="C108" i="2"/>
  <c r="D108" i="2" s="1"/>
  <c r="C102" i="2"/>
  <c r="D102" i="2" s="1"/>
  <c r="C100" i="2"/>
  <c r="D100" i="2"/>
  <c r="C103" i="2"/>
  <c r="D103" i="2" s="1"/>
  <c r="C101" i="2"/>
  <c r="D101" i="2" s="1"/>
  <c r="C99" i="2"/>
  <c r="D99" i="2" s="1"/>
  <c r="C98" i="2"/>
  <c r="D98" i="2"/>
  <c r="C97" i="2"/>
  <c r="D97" i="2" s="1"/>
  <c r="B109" i="2"/>
  <c r="C109" i="2"/>
  <c r="D109" i="2" s="1"/>
  <c r="C107" i="2"/>
  <c r="D107" i="2" s="1"/>
  <c r="C106" i="2"/>
  <c r="D106" i="2"/>
  <c r="C105" i="2"/>
  <c r="D105" i="2"/>
  <c r="C104" i="2"/>
  <c r="D104" i="2" s="1"/>
  <c r="B94" i="2"/>
  <c r="D94" i="2" s="1"/>
  <c r="C93" i="2"/>
  <c r="D93" i="2" s="1"/>
  <c r="B94" i="3"/>
  <c r="D94" i="3"/>
  <c r="B64" i="3"/>
  <c r="C64" i="3" s="1"/>
  <c r="D64" i="3" s="1"/>
  <c r="B49" i="3"/>
  <c r="C49" i="3" s="1"/>
  <c r="D49" i="3" s="1"/>
  <c r="B34" i="3"/>
  <c r="C34" i="3"/>
  <c r="D34" i="3"/>
  <c r="B19" i="3"/>
  <c r="C19" i="3" s="1"/>
  <c r="D19" i="3" s="1"/>
  <c r="B79" i="2"/>
  <c r="C79" i="2" s="1"/>
  <c r="D79" i="2" s="1"/>
  <c r="D208" i="2"/>
  <c r="C209" i="5"/>
  <c r="D209" i="5" s="1"/>
  <c r="D225" i="3"/>
  <c r="D226" i="2"/>
  <c r="D225" i="2"/>
  <c r="C94" i="3"/>
  <c r="D235" i="3"/>
  <c r="D205" i="3"/>
  <c r="D210" i="2"/>
  <c r="C210" i="5"/>
  <c r="D210" i="5" s="1"/>
  <c r="C233" i="5"/>
  <c r="D233" i="5" s="1"/>
  <c r="D219" i="2"/>
  <c r="C224" i="5" l="1"/>
  <c r="D224" i="5" s="1"/>
  <c r="C220" i="5"/>
  <c r="D220" i="5" s="1"/>
  <c r="C240" i="5"/>
  <c r="D240" i="5" s="1"/>
  <c r="C218" i="5"/>
  <c r="D218" i="5" s="1"/>
  <c r="C204" i="5"/>
  <c r="D204" i="5" s="1"/>
  <c r="C205" i="5"/>
  <c r="D205" i="5" s="1"/>
  <c r="C232" i="5"/>
  <c r="D232" i="5" s="1"/>
  <c r="C239" i="5"/>
  <c r="D239" i="5" s="1"/>
  <c r="C222" i="5"/>
  <c r="D222" i="5" s="1"/>
  <c r="C207" i="5"/>
  <c r="D207" i="5" s="1"/>
  <c r="D240" i="2"/>
  <c r="D242" i="2"/>
  <c r="C94" i="2"/>
  <c r="B124" i="2"/>
  <c r="C124" i="2" s="1"/>
  <c r="D124" i="2" s="1"/>
  <c r="C241" i="5"/>
  <c r="D241" i="5" s="1"/>
  <c r="C213" i="5"/>
  <c r="D213" i="5" s="1"/>
  <c r="C212" i="5"/>
  <c r="D212" i="5" s="1"/>
  <c r="C236" i="5"/>
  <c r="D236" i="5" s="1"/>
  <c r="C221" i="5"/>
  <c r="D221" i="5" s="1"/>
  <c r="C234" i="5"/>
  <c r="D234" i="5" s="1"/>
  <c r="C244" i="5"/>
  <c r="D244" i="5" s="1"/>
  <c r="D244" i="2"/>
  <c r="C235" i="5"/>
  <c r="D235" i="5" s="1"/>
  <c r="B139" i="5"/>
  <c r="C139" i="5" s="1"/>
  <c r="D139" i="5" s="1"/>
  <c r="B115" i="5"/>
  <c r="C115" i="5" s="1"/>
  <c r="D115" i="5" s="1"/>
  <c r="D238" i="3"/>
  <c r="C223" i="5"/>
  <c r="D223" i="5" s="1"/>
  <c r="C227" i="5"/>
  <c r="D227" i="5" s="1"/>
  <c r="C214" i="5"/>
  <c r="D214" i="5" s="1"/>
  <c r="C202" i="5"/>
  <c r="D202" i="5" s="1"/>
  <c r="D222" i="2"/>
  <c r="C228" i="5"/>
  <c r="D228" i="5" s="1"/>
  <c r="C226" i="5"/>
  <c r="D226" i="5" s="1"/>
  <c r="D203" i="2"/>
  <c r="D219" i="3"/>
  <c r="C243" i="5"/>
  <c r="D243" i="5" s="1"/>
  <c r="C206" i="5"/>
  <c r="D206" i="5" s="1"/>
  <c r="C208" i="5"/>
  <c r="D208" i="5" s="1"/>
  <c r="B229" i="5"/>
  <c r="C229" i="5" s="1"/>
  <c r="D229" i="5" s="1"/>
  <c r="B214" i="5"/>
  <c r="B64" i="5"/>
  <c r="C64" i="5" s="1"/>
  <c r="D64" i="5" s="1"/>
  <c r="B169" i="5"/>
  <c r="C169" i="5" s="1"/>
  <c r="D169" i="5" s="1"/>
  <c r="B184" i="5"/>
  <c r="C184" i="5" s="1"/>
  <c r="D184" i="5" s="1"/>
  <c r="B49" i="5"/>
  <c r="C49" i="5" s="1"/>
  <c r="D49" i="5" s="1"/>
  <c r="D138" i="5"/>
  <c r="D131" i="5"/>
  <c r="B94" i="5"/>
  <c r="C94" i="5" s="1"/>
  <c r="D94" i="5" s="1"/>
  <c r="B199" i="5"/>
  <c r="C199" i="5" s="1"/>
  <c r="D199" i="5" s="1"/>
  <c r="B79" i="5"/>
  <c r="C79" i="5" s="1"/>
  <c r="D79" i="5" s="1"/>
  <c r="D237" i="3"/>
  <c r="C237" i="5"/>
  <c r="D237" i="5" s="1"/>
  <c r="B109" i="5"/>
  <c r="C109" i="5" s="1"/>
  <c r="D109" i="5" s="1"/>
  <c r="B34" i="5"/>
  <c r="C34" i="5" s="1"/>
  <c r="D34" i="5" s="1"/>
  <c r="B19" i="5"/>
  <c r="C19" i="5" s="1"/>
  <c r="D19" i="5" s="1"/>
  <c r="B154" i="5"/>
  <c r="C154" i="5" s="1"/>
  <c r="D154" i="5" s="1"/>
  <c r="B244" i="5"/>
  <c r="D241" i="3"/>
  <c r="D221" i="3"/>
  <c r="C217" i="5"/>
  <c r="D217" i="5" s="1"/>
  <c r="B124" i="5" l="1"/>
  <c r="C124" i="5" s="1"/>
  <c r="D124" i="5" s="1"/>
</calcChain>
</file>

<file path=xl/sharedStrings.xml><?xml version="1.0" encoding="utf-8"?>
<sst xmlns="http://schemas.openxmlformats.org/spreadsheetml/2006/main" count="1292" uniqueCount="92">
  <si>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</si>
  <si>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</si>
  <si>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</si>
  <si>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</si>
  <si>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</si>
  <si>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</si>
  <si>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</si>
  <si>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</si>
  <si>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</si>
  <si>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</si>
  <si>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</si>
  <si>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</si>
  <si>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Production</t>
  </si>
  <si>
    <t>Daily Rate</t>
  </si>
  <si>
    <t>Annual Rate</t>
  </si>
  <si>
    <t>U.S. Primary Aluminum Production</t>
  </si>
  <si>
    <t>(Figures in Metric Tons)</t>
  </si>
  <si>
    <t>Canadian Primary Aluminum Production</t>
  </si>
  <si>
    <t>Source: Aluminium Association of Canada</t>
  </si>
  <si>
    <t>Source: The Aluminum Association</t>
  </si>
  <si>
    <t>United States</t>
  </si>
  <si>
    <t>Alcan Aluminum Corp.</t>
  </si>
  <si>
    <t>Alcoa Inc.</t>
  </si>
  <si>
    <t>Century Aluminum Company</t>
  </si>
  <si>
    <t>Columbia Falls Aluminum Co.</t>
  </si>
  <si>
    <t>Goldendale Aluminum Company</t>
  </si>
  <si>
    <t>Kaiser Aluminum &amp; Chemical Corp.</t>
  </si>
  <si>
    <t>Longview Aluminum LLC</t>
  </si>
  <si>
    <t>Noranda Aluminum, Inc.</t>
  </si>
  <si>
    <t>Northwest Aluminum Corp.</t>
  </si>
  <si>
    <t>Ormet Corporation</t>
  </si>
  <si>
    <t>Reporting Companies</t>
  </si>
  <si>
    <t>Canada</t>
  </si>
  <si>
    <t>Alcan Inc.</t>
  </si>
  <si>
    <t>Aluminerie Alouette Inc</t>
  </si>
  <si>
    <t xml:space="preserve"> </t>
  </si>
  <si>
    <t>North America Primary Aluminum Production</t>
  </si>
  <si>
    <t>Rio Tinto Alcan</t>
  </si>
  <si>
    <t>Columbia Falls Aluminum Co.*</t>
  </si>
  <si>
    <t>*Closed at the end of October 2009</t>
  </si>
  <si>
    <t>Century Aluminum Sebree*</t>
  </si>
  <si>
    <t>* Century Aluminum acquired Sebree in June 2013</t>
  </si>
  <si>
    <t>Century Aluminum Sebree</t>
  </si>
  <si>
    <t>Century Aluminum Hawesville</t>
  </si>
  <si>
    <t>Century Aluminum Mt. Holly*</t>
  </si>
  <si>
    <t>Ormet Corporation**</t>
  </si>
  <si>
    <t>** Ormet Corp. closed during October 2013</t>
  </si>
  <si>
    <t>Century Aluminum Mt. Holly</t>
  </si>
  <si>
    <t>* Century Aluminum acquired 100 percent ownership of Mt. Holly at the end of November 2014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</si>
  <si>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</si>
  <si>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</si>
  <si>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</si>
  <si>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</si>
  <si>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</si>
  <si>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</si>
  <si>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</si>
  <si>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</si>
  <si>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</si>
  <si>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</si>
  <si>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</si>
  <si>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Current Month</t>
  </si>
  <si>
    <t>Year-to-Date</t>
  </si>
  <si>
    <t>Pre Month</t>
  </si>
  <si>
    <t>Cur Month</t>
  </si>
  <si>
    <t>% Chng</t>
  </si>
  <si>
    <t>Prev Month</t>
  </si>
  <si>
    <t>Pre/Cur</t>
  </si>
  <si>
    <t>(Thousands of Metric Tons)</t>
  </si>
  <si>
    <t>Yr/Yr</t>
  </si>
  <si>
    <t>YTD Annual Rate Calculation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</si>
  <si>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</si>
  <si>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</si>
  <si>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</si>
  <si>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</si>
  <si>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</si>
  <si>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</si>
  <si>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</si>
  <si>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</si>
  <si>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</si>
  <si>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</si>
  <si>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</si>
  <si>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</si>
  <si>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Monthly Production</t>
  </si>
  <si>
    <t>Total Year</t>
  </si>
  <si>
    <t>Year to Date</t>
  </si>
  <si>
    <t>Noranda Aluminum, Inc.*</t>
  </si>
  <si>
    <t>*Closed in March 2016</t>
  </si>
  <si>
    <t>Primary Aluminum Production</t>
  </si>
  <si>
    <t>Magnitude 7 Metals*</t>
  </si>
  <si>
    <t>*Estimated</t>
  </si>
  <si>
    <t>Rio Tinto</t>
  </si>
  <si>
    <t>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</si>
</sst>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%"/>
    <numFmt numFmtId="165" formatCode="0.0%"/>
    <numFmt numFmtId="166" formatCode="#,##0.0"/>
    <numFmt numFmtId="167" formatCode="0.0"/>
    <numFmt numFmtId="168" formatCode="0.000"/>
    <numFmt numFmtId="169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3" fillId="0" borderId="0" xfId="0" applyFont="1" applyAlignment="1">
      <alignment horizontal="left"/>
    </xf>
    <xf numFmtId="3" fontId="0" fillId="0" borderId="0" xfId="0" quotePrefix="1" applyNumberFormat="1" applyAlignment="1">
      <alignment horizontal="right"/>
    </xf>
    <xf numFmtId="165" fontId="0" fillId="0" borderId="0" xfId="1" applyNumberFormat="1" applyFont="1"/>
    <xf numFmtId="3" fontId="3" fillId="0" borderId="0" xfId="0" applyNumberFormat="1" applyFont="1"/>
    <xf numFmtId="0" fontId="0" fillId="0" borderId="0" xfId="0" applyAlignment="1">
      <alignment horizontal="right"/>
    </xf>
    <xf numFmtId="22" fontId="0" fillId="0" borderId="0" xfId="0" quotePrefix="1" applyNumberForma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4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4" fillId="0" borderId="8" xfId="0" applyFont="1" applyBorder="1"/>
    <xf numFmtId="166" fontId="14" fillId="0" borderId="8" xfId="0" applyNumberFormat="1" applyFont="1" applyBorder="1"/>
    <xf numFmtId="166" fontId="14" fillId="0" borderId="0" xfId="0" applyNumberFormat="1" applyFont="1"/>
    <xf numFmtId="166" fontId="14" fillId="0" borderId="9" xfId="0" applyNumberFormat="1" applyFont="1" applyBorder="1"/>
    <xf numFmtId="0" fontId="14" fillId="0" borderId="5" xfId="0" applyFont="1" applyBorder="1" applyAlignment="1">
      <alignment vertical="center"/>
    </xf>
    <xf numFmtId="166" fontId="14" fillId="0" borderId="5" xfId="0" applyNumberFormat="1" applyFont="1" applyBorder="1" applyAlignment="1">
      <alignment vertical="center"/>
    </xf>
    <xf numFmtId="166" fontId="14" fillId="0" borderId="6" xfId="0" applyNumberFormat="1" applyFont="1" applyBorder="1" applyAlignment="1">
      <alignment vertical="center"/>
    </xf>
    <xf numFmtId="166" fontId="14" fillId="0" borderId="7" xfId="0" applyNumberFormat="1" applyFont="1" applyBorder="1" applyAlignment="1">
      <alignment vertical="center"/>
    </xf>
    <xf numFmtId="0" fontId="15" fillId="0" borderId="0" xfId="0" applyFont="1"/>
    <xf numFmtId="166" fontId="16" fillId="0" borderId="0" xfId="0" applyNumberFormat="1" applyFont="1"/>
    <xf numFmtId="167" fontId="0" fillId="0" borderId="0" xfId="0" applyNumberFormat="1"/>
    <xf numFmtId="168" fontId="0" fillId="0" borderId="0" xfId="0" applyNumberFormat="1"/>
    <xf numFmtId="3" fontId="1" fillId="0" borderId="0" xfId="2" applyNumberFormat="1" applyFont="1" applyAlignment="1">
      <alignment horizontal="right"/>
    </xf>
    <xf numFmtId="169" fontId="0" fillId="0" borderId="0" xfId="2" applyNumberFormat="1" applyFont="1"/>
    <xf numFmtId="0" fontId="18" fillId="0" borderId="1" xfId="0" applyFont="1" applyBorder="1"/>
    <xf numFmtId="0" fontId="13" fillId="0" borderId="10" xfId="0" applyFont="1" applyBorder="1" applyAlignment="1">
      <alignment vertical="center"/>
    </xf>
    <xf numFmtId="3" fontId="1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3942562069801"/>
          <c:y val="0.19875806537216337"/>
          <c:w val="0.86721380892498789"/>
          <c:h val="0.62111895428801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Charts!$AK$31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Charts!$AL$30:$AW$30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Charts!$AL$31:$AW$31</c:f>
              <c:numCache>
                <c:formatCode>0.0</c:formatCode>
                <c:ptCount val="12"/>
                <c:pt idx="0">
                  <c:v>3943.766129032258</c:v>
                </c:pt>
                <c:pt idx="1">
                  <c:v>3957.4212500000008</c:v>
                </c:pt>
                <c:pt idx="2">
                  <c:v>3992.4641935483869</c:v>
                </c:pt>
                <c:pt idx="3">
                  <c:v>3995.3143333333333</c:v>
                </c:pt>
                <c:pt idx="4">
                  <c:v>3981.0314516129038</c:v>
                </c:pt>
                <c:pt idx="5">
                  <c:v>3968.4016666666666</c:v>
                </c:pt>
                <c:pt idx="6">
                  <c:v>3766.7293548387097</c:v>
                </c:pt>
                <c:pt idx="7">
                  <c:v>3752.6474193548393</c:v>
                </c:pt>
                <c:pt idx="8">
                  <c:v>3827.1953333333336</c:v>
                </c:pt>
                <c:pt idx="9">
                  <c:v>3848.5599999999995</c:v>
                </c:pt>
                <c:pt idx="10">
                  <c:v>3910.7194999999997</c:v>
                </c:pt>
                <c:pt idx="11">
                  <c:v>3938.0085483870971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0-4A49-A713-5DCC04A22687}"/>
            </c:ext>
          </c:extLst>
        </c:ser>
        <c:ser>
          <c:idx val="1"/>
          <c:order val="1"/>
          <c:tx>
            <c:strRef>
              <c:f>Charts!$AK$32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Charts!$AL$30:$AW$30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Charts!$AL$32:$AW$32</c:f>
              <c:numCache>
                <c:formatCode>0.0</c:formatCode>
                <c:ptCount val="12"/>
                <c:pt idx="0">
                  <c:v>3943.9780645161291</c:v>
                </c:pt>
                <c:pt idx="1">
                  <c:v>3964.3301785714284</c:v>
                </c:pt>
                <c:pt idx="2">
                  <c:v>3997.9745161290321</c:v>
                </c:pt>
                <c:pt idx="3">
                  <c:v>4058.2889999999998</c:v>
                </c:pt>
                <c:pt idx="4">
                  <c:v>4039.6669354838714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0-4A49-A713-5DCC04A2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870400"/>
        <c:axId val="34871936"/>
      </c:barChart>
      <c:catAx>
        <c:axId val="348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71936"/>
        <c:crossesAt val="3000"/>
        <c:auto val="0"/>
        <c:lblAlgn val="ctr"/>
        <c:lblOffset val="100"/>
        <c:tickLblSkip val="1"/>
        <c:tickMarkSkip val="1"/>
        <c:noMultiLvlLbl val="0"/>
      </c:catAx>
      <c:valAx>
        <c:axId val="34871936"/>
        <c:scaling>
          <c:orientation val="minMax"/>
          <c:min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70400"/>
        <c:crosses val="autoZero"/>
        <c:crossBetween val="between"/>
        <c:majorUnit val="25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770491803278688"/>
          <c:y val="0.10248447204968944"/>
          <c:w val="0.15245901639344261"/>
          <c:h val="6.5217391304347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6</xdr:col>
      <xdr:colOff>454399</xdr:colOff>
      <xdr:row>2</xdr:row>
      <xdr:rowOff>133350</xdr:rowOff>
    </xdr:to>
    <xdr:pic>
      <xdr:nvPicPr>
        <xdr:cNvPr id="2" name="Picture 1" descr="AA_Logo_Green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0"/>
          <a:ext cx="1492624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100298</xdr:colOff>
      <xdr:row>0</xdr:row>
      <xdr:rowOff>19050</xdr:rowOff>
    </xdr:from>
    <xdr:to>
      <xdr:col>6</xdr:col>
      <xdr:colOff>542925</xdr:colOff>
      <xdr:row>4</xdr:row>
      <xdr:rowOff>66675</xdr:rowOff>
    </xdr:to>
    <xdr:pic>
      <xdr:nvPicPr>
        <xdr:cNvPr id="2" name="Picture 1" descr="New AAC Logo_6-5-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773" y="19050"/>
          <a:ext cx="1661827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28575</xdr:rowOff>
    </xdr:from>
    <xdr:to>
      <xdr:col>9</xdr:col>
      <xdr:colOff>9525</xdr:colOff>
      <xdr:row>27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0.94376</cdr:y>
    </cdr:from>
    <cdr:to>
      <cdr:x>0.55239</cdr:x>
      <cdr:y>0.99327</cdr:y>
    </cdr:to>
    <cdr:sp macro="" textlink="">
      <cdr:nvSpPr>
        <cdr:cNvPr id="19763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759725"/>
          <a:ext cx="3209524" cy="144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The Aluminum Association, Inc. and Aluminium Association of Canada</a:t>
          </a:r>
        </a:p>
      </cdr:txBody>
    </cdr:sp>
  </cdr:relSizeAnchor>
  <cdr:relSizeAnchor xmlns:cdr="http://schemas.openxmlformats.org/drawingml/2006/chartDrawing">
    <cdr:from>
      <cdr:x>0.00982</cdr:x>
      <cdr:y>0.11126</cdr:y>
    </cdr:from>
    <cdr:to>
      <cdr:x>0.23089</cdr:x>
      <cdr:y>0.16698</cdr:y>
    </cdr:to>
    <cdr:sp macro="" textlink="">
      <cdr:nvSpPr>
        <cdr:cNvPr id="19763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53" y="321102"/>
          <a:ext cx="1284472" cy="160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Thousands of Metric Tons</a:t>
          </a:r>
        </a:p>
      </cdr:txBody>
    </cdr:sp>
  </cdr:relSizeAnchor>
  <cdr:relSizeAnchor xmlns:cdr="http://schemas.openxmlformats.org/drawingml/2006/chartDrawing">
    <cdr:from>
      <cdr:x>0.01475</cdr:x>
      <cdr:y>0.0132</cdr:y>
    </cdr:from>
    <cdr:to>
      <cdr:x>0.97705</cdr:x>
      <cdr:y>0.09901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38100"/>
          <a:ext cx="5591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solidFill>
                <a:schemeClr val="accent3">
                  <a:lumMod val="50000"/>
                </a:schemeClr>
              </a:solidFill>
            </a:rPr>
            <a:t>North America Annual Rate of Primary</a:t>
          </a:r>
          <a:r>
            <a:rPr lang="en-US" sz="1100" b="1" baseline="0">
              <a:solidFill>
                <a:schemeClr val="accent3">
                  <a:lumMod val="50000"/>
                </a:schemeClr>
              </a:solidFill>
            </a:rPr>
            <a:t> Aluminum Production</a:t>
          </a:r>
          <a:endParaRPr lang="en-US" sz="1100" b="1">
            <a:solidFill>
              <a:schemeClr val="accent3">
                <a:lumMod val="50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s/ElectronicReports/Monthly2022/PR1/PrimaryProductionData2022_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Primary"/>
      <sheetName val="Canadian Primary"/>
      <sheetName val="NorthAmerica"/>
      <sheetName val="Charts"/>
      <sheetName val="Companies"/>
    </sheetNames>
    <sheetDataSet>
      <sheetData sheetId="0" refreshError="1">
        <row r="374">
          <cell r="B374">
            <v>62316</v>
          </cell>
          <cell r="C374">
            <v>2010</v>
          </cell>
        </row>
      </sheetData>
      <sheetData sheetId="1" refreshError="1">
        <row r="374">
          <cell r="B374">
            <v>256402</v>
          </cell>
          <cell r="C374">
            <v>8271.0323000000008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4"/>
  <sheetViews>
    <sheetView showZeros="0" zoomScale="150" zoomScaleNormal="150" workbookViewId="0">
      <pane ySplit="5" topLeftCell="A349" activePane="bottomLeft" state="frozen"/>
      <selection pane="bottomLeft" activeCell="E373" sqref="E373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  <col min="9" max="9" width="13.42578125" customWidth="1"/>
  </cols>
  <sheetData>
    <row r="1" spans="1:4" x14ac:dyDescent="0.2">
      <c r="A1" s="4" t="s">
        <v>15</v>
      </c>
    </row>
    <row r="2" spans="1:4" x14ac:dyDescent="0.2">
      <c r="A2" t="s">
        <v>16</v>
      </c>
    </row>
    <row r="3" spans="1:4" x14ac:dyDescent="0.2">
      <c r="A3" t="s">
        <v>19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v>309196</v>
      </c>
      <c r="C7" s="2">
        <v>9974.0645161290322</v>
      </c>
      <c r="D7" s="2">
        <v>3640533.5483870967</v>
      </c>
    </row>
    <row r="8" spans="1:4" x14ac:dyDescent="0.2">
      <c r="A8" s="1" t="s">
        <v>1</v>
      </c>
      <c r="B8" s="2">
        <v>280002</v>
      </c>
      <c r="C8" s="2">
        <v>10000.071428571429</v>
      </c>
      <c r="D8" s="2">
        <v>3650026.0714285718</v>
      </c>
    </row>
    <row r="9" spans="1:4" x14ac:dyDescent="0.2">
      <c r="A9" s="1" t="s">
        <v>2</v>
      </c>
      <c r="B9" s="2">
        <v>312408</v>
      </c>
      <c r="C9" s="2">
        <v>10077.677419354839</v>
      </c>
      <c r="D9" s="2">
        <v>3678352.2580645164</v>
      </c>
    </row>
    <row r="10" spans="1:4" x14ac:dyDescent="0.2">
      <c r="A10" s="1" t="s">
        <v>3</v>
      </c>
      <c r="B10" s="2">
        <v>304647</v>
      </c>
      <c r="C10" s="2">
        <v>10154.9</v>
      </c>
      <c r="D10" s="2">
        <v>3706538.5</v>
      </c>
    </row>
    <row r="11" spans="1:4" x14ac:dyDescent="0.2">
      <c r="A11" s="1" t="s">
        <v>4</v>
      </c>
      <c r="B11" s="2">
        <v>315826</v>
      </c>
      <c r="C11" s="2">
        <v>10187.935483870968</v>
      </c>
      <c r="D11" s="2">
        <v>3718596.4516129033</v>
      </c>
    </row>
    <row r="12" spans="1:4" x14ac:dyDescent="0.2">
      <c r="A12" s="1" t="s">
        <v>5</v>
      </c>
      <c r="B12" s="2">
        <v>306896</v>
      </c>
      <c r="C12" s="2">
        <v>10229.866666666667</v>
      </c>
      <c r="D12" s="2">
        <v>3733901.3333333335</v>
      </c>
    </row>
    <row r="13" spans="1:4" x14ac:dyDescent="0.2">
      <c r="A13" s="1" t="s">
        <v>6</v>
      </c>
      <c r="B13" s="2">
        <v>318684</v>
      </c>
      <c r="C13" s="2">
        <v>10280.129032258064</v>
      </c>
      <c r="D13" s="2">
        <v>3752247.0967741935</v>
      </c>
    </row>
    <row r="14" spans="1:4" x14ac:dyDescent="0.2">
      <c r="A14" s="1" t="s">
        <v>7</v>
      </c>
      <c r="B14" s="2">
        <v>317927</v>
      </c>
      <c r="C14" s="2">
        <v>10255.709677419354</v>
      </c>
      <c r="D14" s="2">
        <v>3743334.0322580645</v>
      </c>
    </row>
    <row r="15" spans="1:4" x14ac:dyDescent="0.2">
      <c r="A15" s="1" t="s">
        <v>8</v>
      </c>
      <c r="B15" s="2">
        <v>308827</v>
      </c>
      <c r="C15" s="2">
        <v>10294.233333333334</v>
      </c>
      <c r="D15" s="2">
        <v>3757395.166666667</v>
      </c>
    </row>
    <row r="16" spans="1:4" x14ac:dyDescent="0.2">
      <c r="A16" s="1" t="s">
        <v>9</v>
      </c>
      <c r="B16" s="2">
        <v>314552</v>
      </c>
      <c r="C16" s="2">
        <v>10146.838709677419</v>
      </c>
      <c r="D16" s="2">
        <v>3703596.1290322579</v>
      </c>
    </row>
    <row r="17" spans="1:4" x14ac:dyDescent="0.2">
      <c r="A17" s="1" t="s">
        <v>10</v>
      </c>
      <c r="B17" s="2">
        <v>306853</v>
      </c>
      <c r="C17" s="2">
        <v>10228.433333333332</v>
      </c>
      <c r="D17" s="2">
        <v>3733378.1666666665</v>
      </c>
    </row>
    <row r="18" spans="1:4" x14ac:dyDescent="0.2">
      <c r="A18" s="1" t="s">
        <v>11</v>
      </c>
      <c r="B18" s="2">
        <v>316869</v>
      </c>
      <c r="C18" s="2">
        <v>10221.58064516129</v>
      </c>
      <c r="D18" s="2">
        <v>3730876.9354838706</v>
      </c>
    </row>
    <row r="19" spans="1:4" x14ac:dyDescent="0.2">
      <c r="A19" s="1"/>
      <c r="B19" s="2">
        <v>3712687</v>
      </c>
      <c r="C19" s="2">
        <v>10172</v>
      </c>
      <c r="D19" s="2">
        <v>3712687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v>315267</v>
      </c>
      <c r="C22" s="2">
        <v>10169.903225806451</v>
      </c>
      <c r="D22" s="2">
        <v>3712014.6774193547</v>
      </c>
    </row>
    <row r="23" spans="1:4" x14ac:dyDescent="0.2">
      <c r="A23" s="1" t="s">
        <v>1</v>
      </c>
      <c r="B23" s="2">
        <v>286789</v>
      </c>
      <c r="C23" s="2">
        <v>10242.464285714286</v>
      </c>
      <c r="D23" s="2">
        <v>3738499.4642857146</v>
      </c>
    </row>
    <row r="24" spans="1:4" x14ac:dyDescent="0.2">
      <c r="A24" s="1" t="s">
        <v>2</v>
      </c>
      <c r="B24" s="2">
        <v>319522</v>
      </c>
      <c r="C24" s="2">
        <v>10307.161290322581</v>
      </c>
      <c r="D24" s="2">
        <v>3762113.8709677421</v>
      </c>
    </row>
    <row r="25" spans="1:4" x14ac:dyDescent="0.2">
      <c r="A25" s="1" t="s">
        <v>3</v>
      </c>
      <c r="B25" s="2">
        <v>308812</v>
      </c>
      <c r="C25" s="2">
        <v>10293.733333333334</v>
      </c>
      <c r="D25" s="2">
        <v>3757212.666666667</v>
      </c>
    </row>
    <row r="26" spans="1:4" x14ac:dyDescent="0.2">
      <c r="A26" s="1" t="s">
        <v>4</v>
      </c>
      <c r="B26" s="2">
        <v>319126</v>
      </c>
      <c r="C26" s="2">
        <v>10294.387096774193</v>
      </c>
      <c r="D26" s="2">
        <v>3757451.2903225804</v>
      </c>
    </row>
    <row r="27" spans="1:4" x14ac:dyDescent="0.2">
      <c r="A27" s="1" t="s">
        <v>5</v>
      </c>
      <c r="B27" s="2">
        <v>309875</v>
      </c>
      <c r="C27" s="2">
        <v>10329.166666666666</v>
      </c>
      <c r="D27" s="2">
        <v>3770145.833333333</v>
      </c>
    </row>
    <row r="28" spans="1:4" x14ac:dyDescent="0.2">
      <c r="A28" s="1" t="s">
        <v>6</v>
      </c>
      <c r="B28" s="2">
        <v>319445</v>
      </c>
      <c r="C28" s="2">
        <v>10304.677419354839</v>
      </c>
      <c r="D28" s="2">
        <v>3761207.2580645164</v>
      </c>
    </row>
    <row r="29" spans="1:4" x14ac:dyDescent="0.2">
      <c r="A29" s="1" t="s">
        <v>7</v>
      </c>
      <c r="B29" s="2">
        <v>323784</v>
      </c>
      <c r="C29" s="2">
        <v>10444.645161290322</v>
      </c>
      <c r="D29" s="2">
        <v>3812295.4838709678</v>
      </c>
    </row>
    <row r="30" spans="1:4" x14ac:dyDescent="0.2">
      <c r="A30" s="1" t="s">
        <v>8</v>
      </c>
      <c r="B30" s="2">
        <v>310079</v>
      </c>
      <c r="C30" s="2">
        <v>10335.966666666667</v>
      </c>
      <c r="D30" s="2">
        <v>3772627.8333333335</v>
      </c>
    </row>
    <row r="31" spans="1:4" x14ac:dyDescent="0.2">
      <c r="A31" s="1" t="s">
        <v>9</v>
      </c>
      <c r="B31" s="2">
        <v>322849</v>
      </c>
      <c r="C31" s="2">
        <v>10414.483870967742</v>
      </c>
      <c r="D31" s="2">
        <v>3801286.6129032262</v>
      </c>
    </row>
    <row r="32" spans="1:4" x14ac:dyDescent="0.2">
      <c r="A32" s="1" t="s">
        <v>10</v>
      </c>
      <c r="B32" s="2">
        <v>315521</v>
      </c>
      <c r="C32" s="2">
        <v>10517.366666666667</v>
      </c>
      <c r="D32" s="2">
        <v>3838838.8333333335</v>
      </c>
    </row>
    <row r="33" spans="1:4" x14ac:dyDescent="0.2">
      <c r="A33" s="1" t="s">
        <v>11</v>
      </c>
      <c r="B33" s="2">
        <v>327533</v>
      </c>
      <c r="C33" s="2">
        <v>10565.58064516129</v>
      </c>
      <c r="D33" s="2">
        <v>3856436.9354838706</v>
      </c>
    </row>
    <row r="34" spans="1:4" x14ac:dyDescent="0.2">
      <c r="A34" s="1"/>
      <c r="B34" s="2">
        <v>3778602</v>
      </c>
      <c r="C34" s="2">
        <v>10352</v>
      </c>
      <c r="D34" s="2">
        <v>3778602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v>329260</v>
      </c>
      <c r="C37" s="2">
        <v>10621.290322580646</v>
      </c>
      <c r="D37" s="2">
        <v>3887392.2580645164</v>
      </c>
    </row>
    <row r="38" spans="1:4" x14ac:dyDescent="0.2">
      <c r="A38" s="1" t="s">
        <v>1</v>
      </c>
      <c r="B38" s="2">
        <v>308001</v>
      </c>
      <c r="C38" s="2">
        <v>10620.724137931034</v>
      </c>
      <c r="D38" s="2">
        <v>3887185.0344827585</v>
      </c>
    </row>
    <row r="39" spans="1:4" x14ac:dyDescent="0.2">
      <c r="A39" s="1" t="s">
        <v>2</v>
      </c>
      <c r="B39" s="2">
        <v>327232</v>
      </c>
      <c r="C39" s="2">
        <v>10555.870967741936</v>
      </c>
      <c r="D39" s="2">
        <v>3863448.7741935486</v>
      </c>
    </row>
    <row r="40" spans="1:4" x14ac:dyDescent="0.2">
      <c r="A40" s="1" t="s">
        <v>3</v>
      </c>
      <c r="B40" s="2">
        <v>316063</v>
      </c>
      <c r="C40" s="2">
        <v>10535.433333333332</v>
      </c>
      <c r="D40" s="2">
        <v>3855968.6</v>
      </c>
    </row>
    <row r="41" spans="1:4" x14ac:dyDescent="0.2">
      <c r="A41" s="1" t="s">
        <v>4</v>
      </c>
      <c r="B41" s="2">
        <v>326754</v>
      </c>
      <c r="C41" s="2">
        <v>10540.451612903225</v>
      </c>
      <c r="D41" s="2">
        <v>3857805.2903225804</v>
      </c>
    </row>
    <row r="42" spans="1:4" x14ac:dyDescent="0.2">
      <c r="A42" s="1" t="s">
        <v>5</v>
      </c>
      <c r="B42" s="2">
        <v>298794</v>
      </c>
      <c r="C42" s="2">
        <v>9959.7999999999993</v>
      </c>
      <c r="D42" s="2">
        <v>3645286.8</v>
      </c>
    </row>
    <row r="43" spans="1:4" x14ac:dyDescent="0.2">
      <c r="A43" s="1" t="s">
        <v>6</v>
      </c>
      <c r="B43" s="2">
        <v>296269</v>
      </c>
      <c r="C43" s="2">
        <v>9557.0645161290322</v>
      </c>
      <c r="D43" s="2">
        <v>3497885.6129032257</v>
      </c>
    </row>
    <row r="44" spans="1:4" x14ac:dyDescent="0.2">
      <c r="A44" s="1" t="s">
        <v>7</v>
      </c>
      <c r="B44" s="2">
        <v>295582</v>
      </c>
      <c r="C44" s="2">
        <v>9534.9032258064508</v>
      </c>
      <c r="D44" s="2">
        <v>3489774.5806451612</v>
      </c>
    </row>
    <row r="45" spans="1:4" x14ac:dyDescent="0.2">
      <c r="A45" s="1" t="s">
        <v>8</v>
      </c>
      <c r="B45" s="2">
        <v>291398</v>
      </c>
      <c r="C45" s="2">
        <v>9713.2666666666664</v>
      </c>
      <c r="D45" s="2">
        <v>3555055.6</v>
      </c>
    </row>
    <row r="46" spans="1:4" x14ac:dyDescent="0.2">
      <c r="A46" s="1" t="s">
        <v>9</v>
      </c>
      <c r="B46" s="2">
        <v>299637</v>
      </c>
      <c r="C46" s="2">
        <v>9665.7096774193542</v>
      </c>
      <c r="D46" s="2">
        <v>3537649.7419354836</v>
      </c>
    </row>
    <row r="47" spans="1:4" x14ac:dyDescent="0.2">
      <c r="A47" s="1" t="s">
        <v>10</v>
      </c>
      <c r="B47" s="2">
        <v>288587</v>
      </c>
      <c r="C47" s="2">
        <v>9619.5666666666675</v>
      </c>
      <c r="D47" s="2">
        <v>3520761.4</v>
      </c>
    </row>
    <row r="48" spans="1:4" x14ac:dyDescent="0.2">
      <c r="A48" s="1" t="s">
        <v>11</v>
      </c>
      <c r="B48" s="2">
        <v>290859</v>
      </c>
      <c r="C48" s="2">
        <v>9382.5483870967746</v>
      </c>
      <c r="D48" s="2">
        <v>3434012.7096774196</v>
      </c>
    </row>
    <row r="49" spans="1:4" x14ac:dyDescent="0.2">
      <c r="B49" s="2">
        <v>3668436</v>
      </c>
      <c r="C49" s="2">
        <v>10023</v>
      </c>
      <c r="D49" s="2">
        <v>3668436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v>256106</v>
      </c>
      <c r="C52" s="2">
        <v>8261.4838709677424</v>
      </c>
      <c r="D52" s="2">
        <v>3015441.6129032262</v>
      </c>
    </row>
    <row r="53" spans="1:4" x14ac:dyDescent="0.2">
      <c r="A53" s="1" t="s">
        <v>1</v>
      </c>
      <c r="B53" s="2">
        <v>220066</v>
      </c>
      <c r="C53" s="2">
        <v>7859.5</v>
      </c>
      <c r="D53" s="2">
        <v>2868717.5</v>
      </c>
    </row>
    <row r="54" spans="1:4" x14ac:dyDescent="0.2">
      <c r="A54" s="1" t="s">
        <v>2</v>
      </c>
      <c r="B54" s="2">
        <v>232244</v>
      </c>
      <c r="C54" s="2">
        <v>7491.7419354838712</v>
      </c>
      <c r="D54" s="2">
        <v>2734485.8064516131</v>
      </c>
    </row>
    <row r="55" spans="1:4" x14ac:dyDescent="0.2">
      <c r="A55" s="1" t="s">
        <v>3</v>
      </c>
      <c r="B55" s="2">
        <v>225490</v>
      </c>
      <c r="C55" s="2">
        <v>7516.333333333333</v>
      </c>
      <c r="D55" s="2">
        <v>2743461.6666666665</v>
      </c>
    </row>
    <row r="56" spans="1:4" x14ac:dyDescent="0.2">
      <c r="A56" s="1" t="s">
        <v>4</v>
      </c>
      <c r="B56" s="2">
        <v>229496</v>
      </c>
      <c r="C56" s="2">
        <v>7403.0967741935483</v>
      </c>
      <c r="D56" s="2">
        <v>2702130.3225806453</v>
      </c>
    </row>
    <row r="57" spans="1:4" x14ac:dyDescent="0.2">
      <c r="A57" s="1" t="s">
        <v>5</v>
      </c>
      <c r="B57" s="2">
        <v>214510</v>
      </c>
      <c r="C57" s="2">
        <v>7150.333333333333</v>
      </c>
      <c r="D57" s="2">
        <v>2609871.6666666665</v>
      </c>
    </row>
    <row r="58" spans="1:4" x14ac:dyDescent="0.2">
      <c r="A58" s="1" t="s">
        <v>6</v>
      </c>
      <c r="B58" s="2">
        <v>214263</v>
      </c>
      <c r="C58" s="2">
        <v>6911.7096774193551</v>
      </c>
      <c r="D58" s="2">
        <v>2522774.0322580645</v>
      </c>
    </row>
    <row r="59" spans="1:4" x14ac:dyDescent="0.2">
      <c r="A59" s="1" t="s">
        <v>7</v>
      </c>
      <c r="B59" s="2">
        <v>212032</v>
      </c>
      <c r="C59" s="2">
        <v>6839.7419354838712</v>
      </c>
      <c r="D59" s="2">
        <v>2496505.8064516131</v>
      </c>
    </row>
    <row r="60" spans="1:4" x14ac:dyDescent="0.2">
      <c r="A60" s="1" t="s">
        <v>8</v>
      </c>
      <c r="B60" s="2">
        <v>206088</v>
      </c>
      <c r="C60" s="2">
        <v>6869.6</v>
      </c>
      <c r="D60" s="2">
        <v>2507404</v>
      </c>
    </row>
    <row r="61" spans="1:4" x14ac:dyDescent="0.2">
      <c r="A61" s="1" t="s">
        <v>9</v>
      </c>
      <c r="B61" s="2">
        <v>213943</v>
      </c>
      <c r="C61" s="2">
        <v>6901.3870967741932</v>
      </c>
      <c r="D61" s="2">
        <v>2519006.2903225804</v>
      </c>
    </row>
    <row r="62" spans="1:4" x14ac:dyDescent="0.2">
      <c r="A62" s="1" t="s">
        <v>10</v>
      </c>
      <c r="B62" s="2">
        <v>207893</v>
      </c>
      <c r="C62" s="2">
        <v>6929.7666666666664</v>
      </c>
      <c r="D62" s="2">
        <v>2529364.833333333</v>
      </c>
    </row>
    <row r="63" spans="1:4" x14ac:dyDescent="0.2">
      <c r="A63" s="1" t="s">
        <v>11</v>
      </c>
      <c r="B63" s="2">
        <v>204824</v>
      </c>
      <c r="C63" s="2">
        <v>6607.2258064516127</v>
      </c>
      <c r="D63" s="2">
        <v>2411637.4193548388</v>
      </c>
    </row>
    <row r="64" spans="1:4" x14ac:dyDescent="0.2">
      <c r="B64" s="2">
        <v>2636955</v>
      </c>
      <c r="C64" s="2">
        <v>7225</v>
      </c>
      <c r="D64" s="2">
        <v>2636955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v>209976</v>
      </c>
      <c r="C67" s="2">
        <v>6773.4193548387093</v>
      </c>
      <c r="D67" s="2">
        <v>2472298.064516129</v>
      </c>
    </row>
    <row r="68" spans="1:4" x14ac:dyDescent="0.2">
      <c r="A68" s="1" t="s">
        <v>1</v>
      </c>
      <c r="B68" s="2">
        <v>197100</v>
      </c>
      <c r="C68" s="2">
        <v>7039.2857142857147</v>
      </c>
      <c r="D68" s="2">
        <v>2569339.2857142859</v>
      </c>
    </row>
    <row r="69" spans="1:4" x14ac:dyDescent="0.2">
      <c r="A69" s="1" t="s">
        <v>2</v>
      </c>
      <c r="B69" s="2">
        <v>220420</v>
      </c>
      <c r="C69" s="2">
        <v>7110.322580645161</v>
      </c>
      <c r="D69" s="2">
        <v>2595267.7419354836</v>
      </c>
    </row>
    <row r="70" spans="1:4" x14ac:dyDescent="0.2">
      <c r="A70" s="1" t="s">
        <v>3</v>
      </c>
      <c r="B70" s="2">
        <v>216386</v>
      </c>
      <c r="C70" s="2">
        <v>7212.8666666666668</v>
      </c>
      <c r="D70" s="2">
        <v>2632696.3333333335</v>
      </c>
    </row>
    <row r="71" spans="1:4" x14ac:dyDescent="0.2">
      <c r="A71" s="1" t="s">
        <v>4</v>
      </c>
      <c r="B71" s="2">
        <v>227557</v>
      </c>
      <c r="C71" s="2">
        <v>7340.5483870967746</v>
      </c>
      <c r="D71" s="2">
        <v>2679300.1612903229</v>
      </c>
    </row>
    <row r="72" spans="1:4" x14ac:dyDescent="0.2">
      <c r="A72" s="1" t="s">
        <v>5</v>
      </c>
      <c r="B72" s="2">
        <v>225479</v>
      </c>
      <c r="C72" s="2">
        <v>7515.9666666666662</v>
      </c>
      <c r="D72" s="2">
        <v>2743327.833333333</v>
      </c>
    </row>
    <row r="73" spans="1:4" x14ac:dyDescent="0.2">
      <c r="A73" s="1" t="s">
        <v>6</v>
      </c>
      <c r="B73" s="2">
        <v>237840</v>
      </c>
      <c r="C73" s="2">
        <v>7672.2580645161288</v>
      </c>
      <c r="D73" s="2">
        <v>2800374.1935483869</v>
      </c>
    </row>
    <row r="74" spans="1:4" x14ac:dyDescent="0.2">
      <c r="A74" s="1" t="s">
        <v>7</v>
      </c>
      <c r="B74" s="2">
        <v>235804</v>
      </c>
      <c r="C74" s="2">
        <v>7606.5806451612907</v>
      </c>
      <c r="D74" s="2">
        <v>2776401.935483871</v>
      </c>
    </row>
    <row r="75" spans="1:4" x14ac:dyDescent="0.2">
      <c r="A75" s="1" t="s">
        <v>8</v>
      </c>
      <c r="B75" s="2">
        <v>226894</v>
      </c>
      <c r="C75" s="2">
        <v>7563.1342465753423</v>
      </c>
      <c r="D75" s="2">
        <v>2760544</v>
      </c>
    </row>
    <row r="76" spans="1:4" x14ac:dyDescent="0.2">
      <c r="A76" s="1" t="s">
        <v>9</v>
      </c>
      <c r="B76" s="2">
        <v>235182</v>
      </c>
      <c r="C76" s="2">
        <v>7586.5150684931505</v>
      </c>
      <c r="D76" s="2">
        <v>2769078</v>
      </c>
    </row>
    <row r="77" spans="1:4" x14ac:dyDescent="0.2">
      <c r="A77" s="1" t="s">
        <v>10</v>
      </c>
      <c r="B77" s="2">
        <v>231777</v>
      </c>
      <c r="C77" s="2">
        <v>7725.9013698630133</v>
      </c>
      <c r="D77" s="2">
        <v>2819954</v>
      </c>
    </row>
    <row r="78" spans="1:4" x14ac:dyDescent="0.2">
      <c r="A78" s="1" t="s">
        <v>11</v>
      </c>
      <c r="B78" s="2">
        <v>240728</v>
      </c>
      <c r="C78" s="2">
        <v>7765</v>
      </c>
      <c r="D78" s="2">
        <v>2834378</v>
      </c>
    </row>
    <row r="79" spans="1:4" x14ac:dyDescent="0.2">
      <c r="B79" s="2">
        <f>SUM(B67:B78)</f>
        <v>2705143</v>
      </c>
      <c r="C79" s="2">
        <f>B79/365</f>
        <v>7411.3506849315072</v>
      </c>
      <c r="D79" s="2">
        <f>C79*365</f>
        <v>2705143</v>
      </c>
    </row>
    <row r="81" spans="1:4" x14ac:dyDescent="0.2">
      <c r="A81" s="5">
        <v>2003</v>
      </c>
      <c r="B81" s="2"/>
      <c r="C81" s="2"/>
      <c r="D81" s="2"/>
    </row>
    <row r="82" spans="1:4" x14ac:dyDescent="0.2">
      <c r="A82" s="1" t="s">
        <v>0</v>
      </c>
      <c r="B82" s="2">
        <v>242078</v>
      </c>
      <c r="C82" s="2">
        <v>7808.9671232876708</v>
      </c>
      <c r="D82" s="2">
        <v>2850273</v>
      </c>
    </row>
    <row r="83" spans="1:4" x14ac:dyDescent="0.2">
      <c r="A83" s="1" t="s">
        <v>1</v>
      </c>
      <c r="B83" s="2">
        <v>219613</v>
      </c>
      <c r="C83" s="2">
        <v>7843.3205479452054</v>
      </c>
      <c r="D83" s="2">
        <v>2862812</v>
      </c>
    </row>
    <row r="84" spans="1:4" x14ac:dyDescent="0.2">
      <c r="A84" s="1" t="s">
        <v>2</v>
      </c>
      <c r="B84" s="2">
        <v>237929</v>
      </c>
      <c r="C84" s="2">
        <v>7675.1287671232876</v>
      </c>
      <c r="D84" s="2">
        <v>2801422</v>
      </c>
    </row>
    <row r="85" spans="1:4" x14ac:dyDescent="0.2">
      <c r="A85" s="1" t="s">
        <v>3</v>
      </c>
      <c r="B85" s="2">
        <v>225202</v>
      </c>
      <c r="C85" s="2">
        <v>7506.7342465753427</v>
      </c>
      <c r="D85" s="2">
        <v>2739958</v>
      </c>
    </row>
    <row r="86" spans="1:4" x14ac:dyDescent="0.2">
      <c r="A86" s="1" t="s">
        <v>4</v>
      </c>
      <c r="B86" s="2">
        <v>228105</v>
      </c>
      <c r="C86" s="2">
        <v>7358.2246575342469</v>
      </c>
      <c r="D86" s="2">
        <v>2685752</v>
      </c>
    </row>
    <row r="87" spans="1:4" x14ac:dyDescent="0.2">
      <c r="A87" s="1" t="s">
        <v>5</v>
      </c>
      <c r="B87" s="2">
        <v>221321</v>
      </c>
      <c r="C87" s="2">
        <v>7377.3671232876713</v>
      </c>
      <c r="D87" s="2">
        <v>2692739</v>
      </c>
    </row>
    <row r="88" spans="1:4" x14ac:dyDescent="0.2">
      <c r="A88" s="1" t="s">
        <v>6</v>
      </c>
      <c r="B88" s="2">
        <v>226047</v>
      </c>
      <c r="C88" s="2">
        <v>7291.8383561643832</v>
      </c>
      <c r="D88" s="2">
        <v>2661521</v>
      </c>
    </row>
    <row r="89" spans="1:4" x14ac:dyDescent="0.2">
      <c r="A89" s="1" t="s">
        <v>7</v>
      </c>
      <c r="B89" s="2">
        <v>225431</v>
      </c>
      <c r="C89" s="2">
        <v>7272</v>
      </c>
      <c r="D89" s="2">
        <v>2654268</v>
      </c>
    </row>
    <row r="90" spans="1:4" x14ac:dyDescent="0.2">
      <c r="A90" s="1" t="s">
        <v>8</v>
      </c>
      <c r="B90" s="2">
        <v>217972</v>
      </c>
      <c r="C90" s="2">
        <v>7266</v>
      </c>
      <c r="D90" s="2">
        <v>2651993</v>
      </c>
    </row>
    <row r="91" spans="1:4" x14ac:dyDescent="0.2">
      <c r="A91" s="1" t="s">
        <v>9</v>
      </c>
      <c r="B91" s="2">
        <v>224532</v>
      </c>
      <c r="C91" s="2">
        <v>7243</v>
      </c>
      <c r="D91" s="2">
        <v>2643683</v>
      </c>
    </row>
    <row r="92" spans="1:4" x14ac:dyDescent="0.2">
      <c r="A92" s="1" t="s">
        <v>10</v>
      </c>
      <c r="B92" s="2">
        <v>214856</v>
      </c>
      <c r="C92" s="2">
        <v>7162</v>
      </c>
      <c r="D92" s="2">
        <v>2614081</v>
      </c>
    </row>
    <row r="93" spans="1:4" x14ac:dyDescent="0.2">
      <c r="A93" s="1" t="s">
        <v>11</v>
      </c>
      <c r="B93" s="8">
        <v>221409</v>
      </c>
      <c r="C93" s="8">
        <f>B93/31</f>
        <v>7142.2258064516127</v>
      </c>
      <c r="D93" s="8">
        <f>C93*365</f>
        <v>2606912.4193548388</v>
      </c>
    </row>
    <row r="94" spans="1:4" x14ac:dyDescent="0.2">
      <c r="B94" s="8">
        <f>SUM(B82:B93)</f>
        <v>2704495</v>
      </c>
      <c r="C94" s="8">
        <f>B94/365</f>
        <v>7409.5753424657532</v>
      </c>
      <c r="D94" s="8">
        <f>B94</f>
        <v>2704495</v>
      </c>
    </row>
    <row r="95" spans="1:4" x14ac:dyDescent="0.2">
      <c r="B95" t="s">
        <v>35</v>
      </c>
    </row>
    <row r="96" spans="1:4" x14ac:dyDescent="0.2">
      <c r="A96" s="5">
        <v>2004</v>
      </c>
      <c r="B96" s="2"/>
      <c r="C96" s="2"/>
      <c r="D96" s="2"/>
    </row>
    <row r="97" spans="1:7" x14ac:dyDescent="0.2">
      <c r="A97" s="1" t="s">
        <v>0</v>
      </c>
      <c r="B97" s="2">
        <v>216154</v>
      </c>
      <c r="C97" s="2">
        <f>B97/31</f>
        <v>6972.7096774193551</v>
      </c>
      <c r="D97" s="2">
        <f t="shared" ref="D97:D103" si="0">C97*366</f>
        <v>2552011.7419354841</v>
      </c>
    </row>
    <row r="98" spans="1:7" x14ac:dyDescent="0.2">
      <c r="A98" s="1" t="s">
        <v>1</v>
      </c>
      <c r="B98" s="2">
        <v>202423</v>
      </c>
      <c r="C98" s="2">
        <f>B98/29</f>
        <v>6980.1034482758623</v>
      </c>
      <c r="D98" s="2">
        <f t="shared" si="0"/>
        <v>2554717.8620689656</v>
      </c>
    </row>
    <row r="99" spans="1:7" x14ac:dyDescent="0.2">
      <c r="A99" s="1" t="s">
        <v>2</v>
      </c>
      <c r="B99" s="2">
        <v>216587</v>
      </c>
      <c r="C99" s="2">
        <f>B99/31</f>
        <v>6986.677419354839</v>
      </c>
      <c r="D99" s="2">
        <f t="shared" si="0"/>
        <v>2557123.935483871</v>
      </c>
    </row>
    <row r="100" spans="1:7" x14ac:dyDescent="0.2">
      <c r="A100" s="1" t="s">
        <v>3</v>
      </c>
      <c r="B100" s="2">
        <v>208882</v>
      </c>
      <c r="C100" s="2">
        <f>B100/30</f>
        <v>6962.7333333333336</v>
      </c>
      <c r="D100" s="2">
        <f t="shared" si="0"/>
        <v>2548360.4</v>
      </c>
    </row>
    <row r="101" spans="1:7" x14ac:dyDescent="0.2">
      <c r="A101" s="1" t="s">
        <v>4</v>
      </c>
      <c r="B101" s="2">
        <v>216890</v>
      </c>
      <c r="C101" s="2">
        <f>B101/31</f>
        <v>6996.4516129032254</v>
      </c>
      <c r="D101" s="2">
        <f t="shared" si="0"/>
        <v>2560701.2903225804</v>
      </c>
    </row>
    <row r="102" spans="1:7" x14ac:dyDescent="0.2">
      <c r="A102" s="1" t="s">
        <v>5</v>
      </c>
      <c r="B102" s="2">
        <v>204445</v>
      </c>
      <c r="C102" s="2">
        <f>B102/30</f>
        <v>6814.833333333333</v>
      </c>
      <c r="D102" s="2">
        <f t="shared" si="0"/>
        <v>2494229</v>
      </c>
    </row>
    <row r="103" spans="1:7" x14ac:dyDescent="0.2">
      <c r="A103" s="1" t="s">
        <v>6</v>
      </c>
      <c r="B103" s="2">
        <v>208650</v>
      </c>
      <c r="C103" s="2">
        <f>B103/31</f>
        <v>6730.6451612903229</v>
      </c>
      <c r="D103" s="2">
        <f t="shared" si="0"/>
        <v>2463416.1290322584</v>
      </c>
    </row>
    <row r="104" spans="1:7" x14ac:dyDescent="0.2">
      <c r="A104" s="1" t="s">
        <v>7</v>
      </c>
      <c r="B104" s="2">
        <v>210111</v>
      </c>
      <c r="C104" s="2">
        <f>B104/31</f>
        <v>6777.7741935483873</v>
      </c>
      <c r="D104" s="2">
        <f t="shared" ref="D104:D109" si="1">C104*366</f>
        <v>2480665.3548387098</v>
      </c>
    </row>
    <row r="105" spans="1:7" x14ac:dyDescent="0.2">
      <c r="A105" s="1" t="s">
        <v>8</v>
      </c>
      <c r="B105" s="2">
        <v>203450</v>
      </c>
      <c r="C105" s="2">
        <f>B105/30</f>
        <v>6781.666666666667</v>
      </c>
      <c r="D105" s="2">
        <f t="shared" si="1"/>
        <v>2482090</v>
      </c>
    </row>
    <row r="106" spans="1:7" x14ac:dyDescent="0.2">
      <c r="A106" s="1" t="s">
        <v>9</v>
      </c>
      <c r="B106" s="2">
        <v>211681</v>
      </c>
      <c r="C106" s="2">
        <f>B106/31</f>
        <v>6828.4193548387093</v>
      </c>
      <c r="D106" s="2">
        <f t="shared" si="1"/>
        <v>2499201.4838709678</v>
      </c>
    </row>
    <row r="107" spans="1:7" x14ac:dyDescent="0.2">
      <c r="A107" s="1" t="s">
        <v>10</v>
      </c>
      <c r="B107" s="2">
        <v>206374</v>
      </c>
      <c r="C107" s="2">
        <f>B107/30</f>
        <v>6879.1333333333332</v>
      </c>
      <c r="D107" s="2">
        <f t="shared" si="1"/>
        <v>2517762.7999999998</v>
      </c>
    </row>
    <row r="108" spans="1:7" x14ac:dyDescent="0.2">
      <c r="A108" s="1" t="s">
        <v>11</v>
      </c>
      <c r="B108" s="2">
        <v>211217</v>
      </c>
      <c r="C108" s="2">
        <f>B108/31</f>
        <v>6813.4516129032254</v>
      </c>
      <c r="D108" s="2">
        <f t="shared" si="1"/>
        <v>2493723.2903225804</v>
      </c>
    </row>
    <row r="109" spans="1:7" x14ac:dyDescent="0.2">
      <c r="B109" s="8">
        <f>SUM(B97:B108)</f>
        <v>2516864</v>
      </c>
      <c r="C109" s="8">
        <f>B109/366</f>
        <v>6876.6775956284155</v>
      </c>
      <c r="D109" s="8">
        <f t="shared" si="1"/>
        <v>2516864</v>
      </c>
    </row>
    <row r="111" spans="1:7" x14ac:dyDescent="0.2">
      <c r="A111" s="5">
        <v>2005</v>
      </c>
      <c r="B111" s="2"/>
      <c r="C111" s="2"/>
      <c r="D111" s="2"/>
    </row>
    <row r="112" spans="1:7" x14ac:dyDescent="0.2">
      <c r="A112" s="1" t="s">
        <v>0</v>
      </c>
      <c r="B112" s="2">
        <v>209004</v>
      </c>
      <c r="C112" s="2">
        <v>6742.0645161290304</v>
      </c>
      <c r="D112" s="2">
        <v>2460853.5483871</v>
      </c>
      <c r="G112" s="2"/>
    </row>
    <row r="113" spans="1:8" x14ac:dyDescent="0.2">
      <c r="A113" s="1" t="s">
        <v>1</v>
      </c>
      <c r="B113" s="2">
        <v>190847</v>
      </c>
      <c r="C113" s="2">
        <v>6815.9642857142899</v>
      </c>
      <c r="D113" s="2">
        <v>2487826.9642857099</v>
      </c>
      <c r="G113" s="2"/>
    </row>
    <row r="114" spans="1:8" x14ac:dyDescent="0.2">
      <c r="A114" s="1" t="s">
        <v>2</v>
      </c>
      <c r="B114" s="2">
        <v>213546</v>
      </c>
      <c r="C114" s="2">
        <v>6888.5806451612898</v>
      </c>
      <c r="D114" s="2">
        <v>2514331.9354838701</v>
      </c>
      <c r="G114" s="2"/>
    </row>
    <row r="115" spans="1:8" x14ac:dyDescent="0.2">
      <c r="A115" s="1" t="s">
        <v>3</v>
      </c>
      <c r="B115" s="2">
        <f>210800</f>
        <v>210800</v>
      </c>
      <c r="C115" s="2">
        <f>B115/30</f>
        <v>7026.666666666667</v>
      </c>
      <c r="D115" s="2">
        <f t="shared" ref="D115:D123" si="2">C115*365</f>
        <v>2564733.3333333335</v>
      </c>
      <c r="G115" s="2"/>
    </row>
    <row r="116" spans="1:8" x14ac:dyDescent="0.2">
      <c r="A116" s="1" t="s">
        <v>4</v>
      </c>
      <c r="B116" s="2">
        <v>213868</v>
      </c>
      <c r="C116" s="2">
        <f>B116/31</f>
        <v>6898.9677419354839</v>
      </c>
      <c r="D116" s="2">
        <f t="shared" si="2"/>
        <v>2518123.2258064514</v>
      </c>
      <c r="G116" s="8"/>
    </row>
    <row r="117" spans="1:8" x14ac:dyDescent="0.2">
      <c r="A117" s="1" t="s">
        <v>5</v>
      </c>
      <c r="B117" s="2">
        <v>205934</v>
      </c>
      <c r="C117" s="2">
        <f>B117/30</f>
        <v>6864.4666666666662</v>
      </c>
      <c r="D117" s="2">
        <f t="shared" si="2"/>
        <v>2505530.333333333</v>
      </c>
    </row>
    <row r="118" spans="1:8" x14ac:dyDescent="0.2">
      <c r="A118" s="1" t="s">
        <v>6</v>
      </c>
      <c r="B118" s="2">
        <v>210042</v>
      </c>
      <c r="C118" s="2">
        <f>B118/31</f>
        <v>6775.5483870967746</v>
      </c>
      <c r="D118" s="2">
        <f t="shared" si="2"/>
        <v>2473075.1612903229</v>
      </c>
    </row>
    <row r="119" spans="1:8" x14ac:dyDescent="0.2">
      <c r="A119" s="1" t="s">
        <v>7</v>
      </c>
      <c r="B119" s="2">
        <v>208075</v>
      </c>
      <c r="C119" s="2">
        <f>B119/31</f>
        <v>6712.0967741935483</v>
      </c>
      <c r="D119" s="2">
        <f t="shared" si="2"/>
        <v>2449915.3225806453</v>
      </c>
    </row>
    <row r="120" spans="1:8" x14ac:dyDescent="0.2">
      <c r="A120" s="1" t="s">
        <v>8</v>
      </c>
      <c r="B120" s="2">
        <v>199321</v>
      </c>
      <c r="C120" s="2">
        <f>B120/30</f>
        <v>6644.0333333333338</v>
      </c>
      <c r="D120" s="2">
        <f t="shared" si="2"/>
        <v>2425072.166666667</v>
      </c>
    </row>
    <row r="121" spans="1:8" x14ac:dyDescent="0.2">
      <c r="A121" s="1" t="s">
        <v>9</v>
      </c>
      <c r="B121" s="2">
        <v>207482</v>
      </c>
      <c r="C121" s="2">
        <f>B121/31</f>
        <v>6692.9677419354839</v>
      </c>
      <c r="D121" s="2">
        <f t="shared" si="2"/>
        <v>2442933.2258064514</v>
      </c>
    </row>
    <row r="122" spans="1:8" x14ac:dyDescent="0.2">
      <c r="A122" s="1" t="s">
        <v>10</v>
      </c>
      <c r="B122" s="2">
        <v>203931</v>
      </c>
      <c r="C122" s="2">
        <f>B122/30</f>
        <v>6797.7</v>
      </c>
      <c r="D122" s="2">
        <f t="shared" si="2"/>
        <v>2481160.5</v>
      </c>
    </row>
    <row r="123" spans="1:8" x14ac:dyDescent="0.2">
      <c r="A123" s="1" t="s">
        <v>11</v>
      </c>
      <c r="B123" s="2">
        <v>207573</v>
      </c>
      <c r="C123" s="2">
        <f>B123/31</f>
        <v>6695.9032258064517</v>
      </c>
      <c r="D123" s="2">
        <f t="shared" si="2"/>
        <v>2444004.6774193547</v>
      </c>
    </row>
    <row r="124" spans="1:8" x14ac:dyDescent="0.2">
      <c r="B124" s="8">
        <f>SUM(B112:B123)</f>
        <v>2480423</v>
      </c>
      <c r="C124" s="8">
        <f>B124/365</f>
        <v>6795.6794520547946</v>
      </c>
      <c r="D124" s="2">
        <f>C124*365</f>
        <v>2480423</v>
      </c>
    </row>
    <row r="126" spans="1:8" x14ac:dyDescent="0.2">
      <c r="A126" s="5">
        <v>2006</v>
      </c>
      <c r="B126" s="2"/>
      <c r="C126" s="2"/>
      <c r="D126" s="2"/>
    </row>
    <row r="127" spans="1:8" x14ac:dyDescent="0.2">
      <c r="A127" s="1" t="s">
        <v>0</v>
      </c>
      <c r="B127" s="2">
        <v>196676</v>
      </c>
      <c r="C127" s="2">
        <f>B127/31</f>
        <v>6344.3870967741932</v>
      </c>
      <c r="D127" s="2">
        <f t="shared" ref="D127:D138" si="3">C127*365</f>
        <v>2315701.2903225804</v>
      </c>
      <c r="F127" s="8"/>
      <c r="G127" s="2"/>
      <c r="H127" s="2"/>
    </row>
    <row r="128" spans="1:8" x14ac:dyDescent="0.2">
      <c r="A128" s="1" t="s">
        <v>1</v>
      </c>
      <c r="B128" s="2">
        <v>179042</v>
      </c>
      <c r="C128" s="2">
        <f>B128/28</f>
        <v>6394.3571428571431</v>
      </c>
      <c r="D128" s="2">
        <f t="shared" si="3"/>
        <v>2333940.3571428573</v>
      </c>
      <c r="F128" s="8"/>
      <c r="G128" s="2"/>
      <c r="H128" s="2"/>
    </row>
    <row r="129" spans="1:8" x14ac:dyDescent="0.2">
      <c r="A129" s="1" t="s">
        <v>2</v>
      </c>
      <c r="B129" s="2">
        <v>197127</v>
      </c>
      <c r="C129" s="2">
        <f>B129/31</f>
        <v>6358.9354838709678</v>
      </c>
      <c r="D129" s="2">
        <f t="shared" si="3"/>
        <v>2321011.4516129033</v>
      </c>
      <c r="F129" s="8"/>
      <c r="G129" s="2"/>
      <c r="H129" s="2"/>
    </row>
    <row r="130" spans="1:8" x14ac:dyDescent="0.2">
      <c r="A130" s="1" t="s">
        <v>3</v>
      </c>
      <c r="B130" s="2">
        <v>189860</v>
      </c>
      <c r="C130" s="2">
        <f>B130/30</f>
        <v>6328.666666666667</v>
      </c>
      <c r="D130" s="2">
        <f t="shared" si="3"/>
        <v>2309963.3333333335</v>
      </c>
      <c r="F130" s="8"/>
      <c r="G130" s="2"/>
      <c r="H130" s="2"/>
    </row>
    <row r="131" spans="1:8" x14ac:dyDescent="0.2">
      <c r="A131" s="1" t="s">
        <v>4</v>
      </c>
      <c r="B131" s="2">
        <v>196273</v>
      </c>
      <c r="C131" s="2">
        <f>B131/31</f>
        <v>6331.3870967741932</v>
      </c>
      <c r="D131" s="2">
        <f t="shared" si="3"/>
        <v>2310956.2903225804</v>
      </c>
      <c r="F131" s="8"/>
      <c r="G131" s="2"/>
      <c r="H131" s="2"/>
    </row>
    <row r="132" spans="1:8" x14ac:dyDescent="0.2">
      <c r="A132" s="1" t="s">
        <v>5</v>
      </c>
      <c r="B132" s="2">
        <v>188816</v>
      </c>
      <c r="C132" s="2">
        <f>B132/30</f>
        <v>6293.8666666666668</v>
      </c>
      <c r="D132" s="2">
        <f t="shared" si="3"/>
        <v>2297261.3333333335</v>
      </c>
    </row>
    <row r="133" spans="1:8" x14ac:dyDescent="0.2">
      <c r="A133" s="1" t="s">
        <v>6</v>
      </c>
      <c r="B133" s="2">
        <v>191740</v>
      </c>
      <c r="C133" s="2">
        <f>B133/31</f>
        <v>6185.1612903225805</v>
      </c>
      <c r="D133" s="2">
        <f t="shared" si="3"/>
        <v>2257583.8709677421</v>
      </c>
    </row>
    <row r="134" spans="1:8" x14ac:dyDescent="0.2">
      <c r="A134" s="1" t="s">
        <v>7</v>
      </c>
      <c r="B134" s="2">
        <v>185500</v>
      </c>
      <c r="C134" s="2">
        <f>B134/31</f>
        <v>5983.8709677419356</v>
      </c>
      <c r="D134" s="2">
        <f t="shared" si="3"/>
        <v>2184112.9032258065</v>
      </c>
    </row>
    <row r="135" spans="1:8" x14ac:dyDescent="0.2">
      <c r="A135" s="1" t="s">
        <v>8</v>
      </c>
      <c r="B135" s="2">
        <v>182535</v>
      </c>
      <c r="C135" s="2">
        <f>B135/30</f>
        <v>6084.5</v>
      </c>
      <c r="D135" s="2">
        <f t="shared" si="3"/>
        <v>2220842.5</v>
      </c>
    </row>
    <row r="136" spans="1:8" x14ac:dyDescent="0.2">
      <c r="A136" s="1" t="s">
        <v>9</v>
      </c>
      <c r="B136" s="2">
        <v>189821</v>
      </c>
      <c r="C136" s="2">
        <f>B136/31</f>
        <v>6123.2580645161288</v>
      </c>
      <c r="D136" s="2">
        <f t="shared" si="3"/>
        <v>2234989.1935483869</v>
      </c>
    </row>
    <row r="137" spans="1:8" x14ac:dyDescent="0.2">
      <c r="A137" s="1" t="s">
        <v>10</v>
      </c>
      <c r="B137" s="2">
        <v>187844</v>
      </c>
      <c r="C137" s="2">
        <f>B137/30</f>
        <v>6261.4666666666662</v>
      </c>
      <c r="D137" s="2">
        <f t="shared" si="3"/>
        <v>2285435.333333333</v>
      </c>
    </row>
    <row r="138" spans="1:8" x14ac:dyDescent="0.2">
      <c r="A138" s="1" t="s">
        <v>11</v>
      </c>
      <c r="B138" s="2">
        <v>195682</v>
      </c>
      <c r="C138" s="2">
        <f>B138/31</f>
        <v>6312.322580645161</v>
      </c>
      <c r="D138" s="2">
        <f t="shared" si="3"/>
        <v>2303997.7419354836</v>
      </c>
    </row>
    <row r="139" spans="1:8" x14ac:dyDescent="0.2">
      <c r="B139" s="8">
        <f>SUM(B127:B138)</f>
        <v>2280916</v>
      </c>
      <c r="C139" s="2">
        <f>B139/365</f>
        <v>6249.084931506849</v>
      </c>
      <c r="D139" s="2">
        <f>C139*365</f>
        <v>2280916</v>
      </c>
      <c r="F139" s="8"/>
      <c r="G139" s="2"/>
      <c r="H139" s="2"/>
    </row>
    <row r="141" spans="1:8" x14ac:dyDescent="0.2">
      <c r="A141" s="5">
        <v>2007</v>
      </c>
      <c r="B141" s="2"/>
      <c r="C141" s="2"/>
      <c r="D141" s="2"/>
    </row>
    <row r="142" spans="1:8" x14ac:dyDescent="0.2">
      <c r="A142" s="1" t="s">
        <v>0</v>
      </c>
      <c r="B142" s="2">
        <v>201352</v>
      </c>
      <c r="C142" s="2">
        <f>B142/31</f>
        <v>6495.2258064516127</v>
      </c>
      <c r="D142" s="2">
        <f t="shared" ref="D142:D153" si="4">C142*365</f>
        <v>2370757.4193548388</v>
      </c>
    </row>
    <row r="143" spans="1:8" x14ac:dyDescent="0.2">
      <c r="A143" s="1" t="s">
        <v>1</v>
      </c>
      <c r="B143" s="2">
        <v>186297</v>
      </c>
      <c r="C143" s="2">
        <f>B143/28</f>
        <v>6653.4642857142853</v>
      </c>
      <c r="D143" s="2">
        <f t="shared" si="4"/>
        <v>2428514.4642857141</v>
      </c>
    </row>
    <row r="144" spans="1:8" x14ac:dyDescent="0.2">
      <c r="A144" s="1" t="s">
        <v>2</v>
      </c>
      <c r="B144" s="2">
        <v>215166</v>
      </c>
      <c r="C144" s="2">
        <f>B144/31</f>
        <v>6940.8387096774195</v>
      </c>
      <c r="D144" s="2">
        <f t="shared" si="4"/>
        <v>2533406.1290322579</v>
      </c>
    </row>
    <row r="145" spans="1:4" x14ac:dyDescent="0.2">
      <c r="A145" s="1" t="s">
        <v>3</v>
      </c>
      <c r="B145" s="2">
        <v>208928</v>
      </c>
      <c r="C145" s="2">
        <f>B145/30</f>
        <v>6964.2666666666664</v>
      </c>
      <c r="D145" s="2">
        <f t="shared" si="4"/>
        <v>2541957.333333333</v>
      </c>
    </row>
    <row r="146" spans="1:4" x14ac:dyDescent="0.2">
      <c r="A146" s="1" t="s">
        <v>4</v>
      </c>
      <c r="B146" s="2">
        <v>210271</v>
      </c>
      <c r="C146" s="2">
        <f>B146/31</f>
        <v>6782.9354838709678</v>
      </c>
      <c r="D146" s="2">
        <f t="shared" si="4"/>
        <v>2475771.4516129033</v>
      </c>
    </row>
    <row r="147" spans="1:4" x14ac:dyDescent="0.2">
      <c r="A147" s="1" t="s">
        <v>5</v>
      </c>
      <c r="B147" s="2">
        <v>209022</v>
      </c>
      <c r="C147" s="2">
        <f>B147/30</f>
        <v>6967.4</v>
      </c>
      <c r="D147" s="2">
        <f t="shared" si="4"/>
        <v>2543101</v>
      </c>
    </row>
    <row r="148" spans="1:4" x14ac:dyDescent="0.2">
      <c r="A148" s="1" t="s">
        <v>6</v>
      </c>
      <c r="B148" s="2">
        <v>218513</v>
      </c>
      <c r="C148" s="2">
        <f>B148/31</f>
        <v>7048.8064516129034</v>
      </c>
      <c r="D148" s="2">
        <f t="shared" si="4"/>
        <v>2572814.3548387098</v>
      </c>
    </row>
    <row r="149" spans="1:4" x14ac:dyDescent="0.2">
      <c r="A149" s="1" t="s">
        <v>7</v>
      </c>
      <c r="B149" s="2">
        <v>220187</v>
      </c>
      <c r="C149" s="2">
        <f>B149/31</f>
        <v>7102.8064516129034</v>
      </c>
      <c r="D149" s="2">
        <f t="shared" si="4"/>
        <v>2592524.3548387098</v>
      </c>
    </row>
    <row r="150" spans="1:4" x14ac:dyDescent="0.2">
      <c r="A150" s="1" t="s">
        <v>8</v>
      </c>
      <c r="B150" s="2">
        <v>216263</v>
      </c>
      <c r="C150" s="2">
        <f>B150/30</f>
        <v>7208.7666666666664</v>
      </c>
      <c r="D150" s="2">
        <f t="shared" si="4"/>
        <v>2631199.833333333</v>
      </c>
    </row>
    <row r="151" spans="1:4" x14ac:dyDescent="0.2">
      <c r="A151" s="1" t="s">
        <v>9</v>
      </c>
      <c r="B151" s="2">
        <v>223600</v>
      </c>
      <c r="C151" s="2">
        <f>B151/31</f>
        <v>7212.9032258064517</v>
      </c>
      <c r="D151" s="2">
        <f t="shared" si="4"/>
        <v>2632709.6774193547</v>
      </c>
    </row>
    <row r="152" spans="1:4" x14ac:dyDescent="0.2">
      <c r="A152" s="1" t="s">
        <v>10</v>
      </c>
      <c r="B152" s="2">
        <v>219723</v>
      </c>
      <c r="C152" s="2">
        <f>B152/30</f>
        <v>7324.1</v>
      </c>
      <c r="D152" s="2">
        <f t="shared" si="4"/>
        <v>2673296.5</v>
      </c>
    </row>
    <row r="153" spans="1:4" x14ac:dyDescent="0.2">
      <c r="A153" s="1" t="s">
        <v>11</v>
      </c>
      <c r="B153" s="8">
        <v>230351</v>
      </c>
      <c r="C153" s="2">
        <f>B153/31</f>
        <v>7430.677419354839</v>
      </c>
      <c r="D153" s="2">
        <f t="shared" si="4"/>
        <v>2712197.2580645164</v>
      </c>
    </row>
    <row r="154" spans="1:4" x14ac:dyDescent="0.2">
      <c r="B154" s="8">
        <f>SUM(B142:B153)</f>
        <v>2559673</v>
      </c>
      <c r="C154" s="2">
        <f>B154/365</f>
        <v>7012.8027397260275</v>
      </c>
      <c r="D154" s="2">
        <f>C154*365</f>
        <v>2559673</v>
      </c>
    </row>
    <row r="156" spans="1:4" x14ac:dyDescent="0.2">
      <c r="A156" s="5">
        <v>2008</v>
      </c>
      <c r="B156" s="2"/>
      <c r="C156" s="2"/>
      <c r="D156" s="2"/>
    </row>
    <row r="157" spans="1:4" x14ac:dyDescent="0.2">
      <c r="A157" s="1" t="s">
        <v>0</v>
      </c>
      <c r="B157" s="2">
        <v>233254</v>
      </c>
      <c r="C157" s="2">
        <f>ROUND(B157/31,3)</f>
        <v>7524.3230000000003</v>
      </c>
      <c r="D157" s="2">
        <f t="shared" ref="D157:D168" si="5">C157*366</f>
        <v>2753902.2180000003</v>
      </c>
    </row>
    <row r="158" spans="1:4" x14ac:dyDescent="0.2">
      <c r="A158" s="1" t="s">
        <v>1</v>
      </c>
      <c r="B158" s="2">
        <v>219268</v>
      </c>
      <c r="C158" s="2">
        <f>ROUND(B158/29,3)</f>
        <v>7560.9660000000003</v>
      </c>
      <c r="D158" s="2">
        <f t="shared" si="5"/>
        <v>2767313.5560000003</v>
      </c>
    </row>
    <row r="159" spans="1:4" x14ac:dyDescent="0.2">
      <c r="A159" s="1" t="s">
        <v>2</v>
      </c>
      <c r="B159" s="8">
        <v>233913</v>
      </c>
      <c r="C159" s="2">
        <f>ROUND(B159/31,3)</f>
        <v>7545.5810000000001</v>
      </c>
      <c r="D159" s="2">
        <f t="shared" si="5"/>
        <v>2761682.6460000002</v>
      </c>
    </row>
    <row r="160" spans="1:4" x14ac:dyDescent="0.2">
      <c r="A160" s="1" t="s">
        <v>3</v>
      </c>
      <c r="B160" s="8">
        <v>227800</v>
      </c>
      <c r="C160" s="2">
        <f>ROUND(B160/30,3)</f>
        <v>7593.3329999999996</v>
      </c>
      <c r="D160" s="2">
        <f t="shared" si="5"/>
        <v>2779159.878</v>
      </c>
    </row>
    <row r="161" spans="1:4" x14ac:dyDescent="0.2">
      <c r="A161" s="1" t="s">
        <v>4</v>
      </c>
      <c r="B161" s="8">
        <v>235613</v>
      </c>
      <c r="C161" s="2">
        <f>ROUND(B161/31,3)</f>
        <v>7600.4189999999999</v>
      </c>
      <c r="D161" s="2">
        <f t="shared" si="5"/>
        <v>2781753.3539999998</v>
      </c>
    </row>
    <row r="162" spans="1:4" x14ac:dyDescent="0.2">
      <c r="A162" s="1" t="s">
        <v>5</v>
      </c>
      <c r="B162" s="8">
        <v>224488</v>
      </c>
      <c r="C162" s="2">
        <f>ROUND(B162/30,3)</f>
        <v>7482.933</v>
      </c>
      <c r="D162" s="2">
        <f t="shared" si="5"/>
        <v>2738753.4780000001</v>
      </c>
    </row>
    <row r="163" spans="1:4" x14ac:dyDescent="0.2">
      <c r="A163" s="1" t="s">
        <v>6</v>
      </c>
      <c r="B163" s="8">
        <v>224851</v>
      </c>
      <c r="C163" s="2">
        <f>ROUND(B163/31,3)</f>
        <v>7253.2579999999998</v>
      </c>
      <c r="D163" s="2">
        <f t="shared" si="5"/>
        <v>2654692.4279999998</v>
      </c>
    </row>
    <row r="164" spans="1:4" x14ac:dyDescent="0.2">
      <c r="A164" s="1" t="s">
        <v>7</v>
      </c>
      <c r="B164" s="8">
        <v>222153</v>
      </c>
      <c r="C164" s="2">
        <f>ROUND(B164/31,3)</f>
        <v>7166.2259999999997</v>
      </c>
      <c r="D164" s="2">
        <f t="shared" si="5"/>
        <v>2622838.716</v>
      </c>
    </row>
    <row r="165" spans="1:4" x14ac:dyDescent="0.2">
      <c r="A165" s="1" t="s">
        <v>8</v>
      </c>
      <c r="B165" s="8">
        <v>214451</v>
      </c>
      <c r="C165" s="2">
        <f>ROUND(B165/30,3)</f>
        <v>7148.3670000000002</v>
      </c>
      <c r="D165" s="2">
        <f t="shared" si="5"/>
        <v>2616302.3220000002</v>
      </c>
    </row>
    <row r="166" spans="1:4" x14ac:dyDescent="0.2">
      <c r="A166" s="1" t="s">
        <v>9</v>
      </c>
      <c r="B166" s="8">
        <v>216929</v>
      </c>
      <c r="C166" s="2">
        <f>ROUND(B166/31,3)</f>
        <v>6997.71</v>
      </c>
      <c r="D166" s="2">
        <f t="shared" si="5"/>
        <v>2561161.86</v>
      </c>
    </row>
    <row r="167" spans="1:4" x14ac:dyDescent="0.2">
      <c r="A167" s="1" t="s">
        <v>10</v>
      </c>
      <c r="B167" s="8">
        <v>202402</v>
      </c>
      <c r="C167" s="2">
        <f>ROUND(B167/30,3)</f>
        <v>6746.7330000000002</v>
      </c>
      <c r="D167" s="2">
        <f t="shared" si="5"/>
        <v>2469304.2779999999</v>
      </c>
    </row>
    <row r="168" spans="1:4" x14ac:dyDescent="0.2">
      <c r="A168" s="1" t="s">
        <v>11</v>
      </c>
      <c r="B168" s="8">
        <v>203931</v>
      </c>
      <c r="C168" s="2">
        <f>ROUND(B168/31,3)</f>
        <v>6578.4189999999999</v>
      </c>
      <c r="D168" s="2">
        <f t="shared" si="5"/>
        <v>2407701.3539999998</v>
      </c>
    </row>
    <row r="169" spans="1:4" x14ac:dyDescent="0.2">
      <c r="B169" s="8">
        <f>SUM(B157:B168)</f>
        <v>2659053</v>
      </c>
      <c r="C169" s="2">
        <f>ROUND(B169/366,3)</f>
        <v>7265.1719999999996</v>
      </c>
      <c r="D169" s="2">
        <f>C169*366</f>
        <v>2659052.952</v>
      </c>
    </row>
    <row r="171" spans="1:4" x14ac:dyDescent="0.2">
      <c r="A171" s="5">
        <v>2009</v>
      </c>
      <c r="B171" s="2"/>
      <c r="C171" s="2"/>
      <c r="D171" s="2"/>
    </row>
    <row r="172" spans="1:4" x14ac:dyDescent="0.2">
      <c r="A172" s="1" t="s">
        <v>0</v>
      </c>
      <c r="B172" s="2">
        <v>192639</v>
      </c>
      <c r="C172" s="2">
        <f>ROUND(B172/31,3)</f>
        <v>6214.1610000000001</v>
      </c>
      <c r="D172" s="2">
        <f t="shared" ref="D172:D183" si="6">C172*365</f>
        <v>2268168.7650000001</v>
      </c>
    </row>
    <row r="173" spans="1:4" x14ac:dyDescent="0.2">
      <c r="A173" s="1" t="s">
        <v>1</v>
      </c>
      <c r="B173" s="2">
        <v>149371</v>
      </c>
      <c r="C173" s="2">
        <f>ROUND(B173/28,3)</f>
        <v>5334.6790000000001</v>
      </c>
      <c r="D173" s="2">
        <f t="shared" si="6"/>
        <v>1947157.835</v>
      </c>
    </row>
    <row r="174" spans="1:4" x14ac:dyDescent="0.2">
      <c r="A174" s="1" t="s">
        <v>2</v>
      </c>
      <c r="B174" s="8">
        <v>153708</v>
      </c>
      <c r="C174" s="2">
        <f>ROUND(B174/31,3)</f>
        <v>4958.3230000000003</v>
      </c>
      <c r="D174" s="2">
        <f t="shared" si="6"/>
        <v>1809787.895</v>
      </c>
    </row>
    <row r="175" spans="1:4" x14ac:dyDescent="0.2">
      <c r="A175" s="1" t="s">
        <v>3</v>
      </c>
      <c r="B175" s="8">
        <v>145039</v>
      </c>
      <c r="C175" s="2">
        <f>ROUND(B175/30,3)</f>
        <v>4834.6329999999998</v>
      </c>
      <c r="D175" s="2">
        <f t="shared" si="6"/>
        <v>1764641.0449999999</v>
      </c>
    </row>
    <row r="176" spans="1:4" x14ac:dyDescent="0.2">
      <c r="A176" s="1" t="s">
        <v>4</v>
      </c>
      <c r="B176" s="8">
        <v>147027</v>
      </c>
      <c r="C176" s="2">
        <f>ROUND(B176/31,3)</f>
        <v>4742.8059999999996</v>
      </c>
      <c r="D176" s="2">
        <f t="shared" si="6"/>
        <v>1731124.19</v>
      </c>
    </row>
    <row r="177" spans="1:9" x14ac:dyDescent="0.2">
      <c r="A177" s="1" t="s">
        <v>5</v>
      </c>
      <c r="B177" s="8">
        <v>131766</v>
      </c>
      <c r="C177" s="2">
        <f>ROUND(B177/30,3)</f>
        <v>4392.2</v>
      </c>
      <c r="D177" s="2">
        <f t="shared" si="6"/>
        <v>1603153</v>
      </c>
    </row>
    <row r="178" spans="1:9" x14ac:dyDescent="0.2">
      <c r="A178" s="1" t="s">
        <v>6</v>
      </c>
      <c r="B178" s="8">
        <v>135389</v>
      </c>
      <c r="C178" s="2">
        <f>ROUND(B178/31,3)</f>
        <v>4367.3869999999997</v>
      </c>
      <c r="D178" s="2">
        <f t="shared" si="6"/>
        <v>1594096.2549999999</v>
      </c>
    </row>
    <row r="179" spans="1:9" x14ac:dyDescent="0.2">
      <c r="A179" s="1" t="s">
        <v>7</v>
      </c>
      <c r="B179" s="8">
        <v>133409</v>
      </c>
      <c r="C179" s="2">
        <f>ROUND(B179/31,3)</f>
        <v>4303.5159999999996</v>
      </c>
      <c r="D179" s="2">
        <f t="shared" si="6"/>
        <v>1570783.3399999999</v>
      </c>
      <c r="F179" s="8"/>
    </row>
    <row r="180" spans="1:9" x14ac:dyDescent="0.2">
      <c r="A180" s="1" t="s">
        <v>8</v>
      </c>
      <c r="B180" s="8">
        <v>129349</v>
      </c>
      <c r="C180" s="2">
        <f>ROUND(B180/30,3)</f>
        <v>4311.6329999999998</v>
      </c>
      <c r="D180" s="2">
        <f t="shared" si="6"/>
        <v>1573746.0449999999</v>
      </c>
    </row>
    <row r="181" spans="1:9" x14ac:dyDescent="0.2">
      <c r="A181" s="1" t="s">
        <v>9</v>
      </c>
      <c r="B181" s="8">
        <v>136560</v>
      </c>
      <c r="C181" s="2">
        <f>ROUND(B181/31,3)</f>
        <v>4405.1610000000001</v>
      </c>
      <c r="D181" s="2">
        <f t="shared" si="6"/>
        <v>1607883.7650000001</v>
      </c>
    </row>
    <row r="182" spans="1:9" x14ac:dyDescent="0.2">
      <c r="A182" s="1" t="s">
        <v>10</v>
      </c>
      <c r="B182" s="8">
        <v>133236</v>
      </c>
      <c r="C182" s="2">
        <f>ROUND(B182/30,3)</f>
        <v>4441.2</v>
      </c>
      <c r="D182" s="2">
        <f t="shared" si="6"/>
        <v>1621038</v>
      </c>
    </row>
    <row r="183" spans="1:9" x14ac:dyDescent="0.2">
      <c r="A183" s="1" t="s">
        <v>11</v>
      </c>
      <c r="B183" s="8">
        <v>139674</v>
      </c>
      <c r="C183" s="2">
        <f>ROUND(B183/31,3)</f>
        <v>4505.6130000000003</v>
      </c>
      <c r="D183" s="2">
        <f t="shared" si="6"/>
        <v>1644548.7450000001</v>
      </c>
    </row>
    <row r="184" spans="1:9" x14ac:dyDescent="0.2">
      <c r="B184" s="8">
        <f>SUM(B172:B183)</f>
        <v>1727167</v>
      </c>
      <c r="C184" s="2">
        <f>ROUND(B184/365,3)</f>
        <v>4731.9639999999999</v>
      </c>
      <c r="D184" s="2">
        <f>C184*365</f>
        <v>1727166.8599999999</v>
      </c>
    </row>
    <row r="185" spans="1:9" x14ac:dyDescent="0.2">
      <c r="G185" s="8"/>
      <c r="H185" s="2"/>
      <c r="I185" s="2"/>
    </row>
    <row r="186" spans="1:9" x14ac:dyDescent="0.2">
      <c r="A186" s="5">
        <v>2010</v>
      </c>
      <c r="B186" s="2"/>
      <c r="C186" s="2"/>
      <c r="D186" s="2"/>
    </row>
    <row r="187" spans="1:9" x14ac:dyDescent="0.2">
      <c r="A187" s="1" t="s">
        <v>0</v>
      </c>
      <c r="B187" s="2">
        <v>141688</v>
      </c>
      <c r="C187" s="2">
        <f>ROUND(B187/31,3)</f>
        <v>4570.5810000000001</v>
      </c>
      <c r="D187" s="2">
        <f t="shared" ref="D187:D197" si="7">C187*365</f>
        <v>1668262.0649999999</v>
      </c>
    </row>
    <row r="188" spans="1:9" x14ac:dyDescent="0.2">
      <c r="A188" s="1" t="s">
        <v>1</v>
      </c>
      <c r="B188" s="2">
        <v>130246</v>
      </c>
      <c r="C188" s="2">
        <f>ROUND(B188/28,3)</f>
        <v>4651.643</v>
      </c>
      <c r="D188" s="2">
        <f t="shared" si="7"/>
        <v>1697849.6950000001</v>
      </c>
    </row>
    <row r="189" spans="1:9" x14ac:dyDescent="0.2">
      <c r="A189" s="1" t="s">
        <v>2</v>
      </c>
      <c r="B189" s="8">
        <v>146555</v>
      </c>
      <c r="C189" s="2">
        <f>ROUND(B189/31,3)</f>
        <v>4727.5810000000001</v>
      </c>
      <c r="D189" s="2">
        <f t="shared" si="7"/>
        <v>1725567.0649999999</v>
      </c>
    </row>
    <row r="190" spans="1:9" x14ac:dyDescent="0.2">
      <c r="A190" s="1" t="s">
        <v>3</v>
      </c>
      <c r="B190" s="8">
        <v>142164</v>
      </c>
      <c r="C190" s="2">
        <f>ROUND(B190/30,3)</f>
        <v>4738.8</v>
      </c>
      <c r="D190" s="2">
        <f t="shared" si="7"/>
        <v>1729662</v>
      </c>
    </row>
    <row r="191" spans="1:9" x14ac:dyDescent="0.2">
      <c r="A191" s="1" t="s">
        <v>4</v>
      </c>
      <c r="B191" s="8">
        <v>147493</v>
      </c>
      <c r="C191" s="2">
        <f>ROUND(B191/31,3)</f>
        <v>4757.8389999999999</v>
      </c>
      <c r="D191" s="2">
        <f t="shared" si="7"/>
        <v>1736611.2349999999</v>
      </c>
    </row>
    <row r="192" spans="1:9" x14ac:dyDescent="0.2">
      <c r="A192" s="1" t="s">
        <v>5</v>
      </c>
      <c r="B192" s="8">
        <v>141339</v>
      </c>
      <c r="C192" s="2">
        <f>ROUND(B192/30,3)</f>
        <v>4711.3</v>
      </c>
      <c r="D192" s="2">
        <f t="shared" si="7"/>
        <v>1719624.5</v>
      </c>
    </row>
    <row r="193" spans="1:4" x14ac:dyDescent="0.2">
      <c r="A193" s="1" t="s">
        <v>6</v>
      </c>
      <c r="B193" s="8">
        <v>146280</v>
      </c>
      <c r="C193" s="2">
        <f>ROUND(B193/31,3)</f>
        <v>4718.71</v>
      </c>
      <c r="D193" s="2">
        <f t="shared" si="7"/>
        <v>1722329.15</v>
      </c>
    </row>
    <row r="194" spans="1:4" x14ac:dyDescent="0.2">
      <c r="A194" s="1" t="s">
        <v>7</v>
      </c>
      <c r="B194" s="8">
        <v>145969</v>
      </c>
      <c r="C194" s="2">
        <f>ROUND(B194/31,3)</f>
        <v>4708.6769999999997</v>
      </c>
      <c r="D194" s="2">
        <f t="shared" si="7"/>
        <v>1718667.105</v>
      </c>
    </row>
    <row r="195" spans="1:4" x14ac:dyDescent="0.2">
      <c r="A195" s="1" t="s">
        <v>8</v>
      </c>
      <c r="B195" s="8">
        <v>143115</v>
      </c>
      <c r="C195" s="2">
        <f>ROUND(B195/30,3)</f>
        <v>4770.5</v>
      </c>
      <c r="D195" s="2">
        <f t="shared" si="7"/>
        <v>1741232.5</v>
      </c>
    </row>
    <row r="196" spans="1:4" x14ac:dyDescent="0.2">
      <c r="A196" s="1" t="s">
        <v>9</v>
      </c>
      <c r="B196" s="8">
        <v>148331</v>
      </c>
      <c r="C196" s="2">
        <f>ROUND(B196/31,3)</f>
        <v>4784.8710000000001</v>
      </c>
      <c r="D196" s="2">
        <f t="shared" si="7"/>
        <v>1746477.915</v>
      </c>
    </row>
    <row r="197" spans="1:4" x14ac:dyDescent="0.2">
      <c r="A197" s="1" t="s">
        <v>10</v>
      </c>
      <c r="B197" s="8">
        <v>144457</v>
      </c>
      <c r="C197" s="2">
        <f>ROUND(B197/30,3)</f>
        <v>4815.2330000000002</v>
      </c>
      <c r="D197" s="2">
        <f t="shared" si="7"/>
        <v>1757560.0450000002</v>
      </c>
    </row>
    <row r="198" spans="1:4" x14ac:dyDescent="0.2">
      <c r="A198" s="1" t="s">
        <v>11</v>
      </c>
      <c r="B198" s="8">
        <v>149621</v>
      </c>
      <c r="C198" s="2">
        <f>ROUND(B198/31,3)</f>
        <v>4826.4840000000004</v>
      </c>
      <c r="D198" s="2">
        <f>C198*365</f>
        <v>1761666.6600000001</v>
      </c>
    </row>
    <row r="199" spans="1:4" x14ac:dyDescent="0.2">
      <c r="B199" s="8">
        <f>SUM(B187:B198)</f>
        <v>1727258</v>
      </c>
      <c r="C199" s="2">
        <f>ROUND(B199/365,4)</f>
        <v>4732.2137000000002</v>
      </c>
      <c r="D199" s="2">
        <f>C199*365</f>
        <v>1727258.0005000001</v>
      </c>
    </row>
    <row r="201" spans="1:4" x14ac:dyDescent="0.2">
      <c r="A201" s="5">
        <v>2011</v>
      </c>
      <c r="B201" s="2"/>
      <c r="C201" s="2"/>
      <c r="D201" s="2"/>
    </row>
    <row r="202" spans="1:4" x14ac:dyDescent="0.2">
      <c r="A202" s="1" t="s">
        <v>0</v>
      </c>
      <c r="B202" s="2">
        <v>151590</v>
      </c>
      <c r="C202" s="2">
        <f>ROUND(B202/31,3)</f>
        <v>4890</v>
      </c>
      <c r="D202" s="2">
        <f t="shared" ref="D202:D208" si="8">C202*365</f>
        <v>1784850</v>
      </c>
    </row>
    <row r="203" spans="1:4" x14ac:dyDescent="0.2">
      <c r="A203" s="1" t="s">
        <v>1</v>
      </c>
      <c r="B203" s="2">
        <v>139562</v>
      </c>
      <c r="C203" s="2">
        <f>ROUND(B203/28,3)</f>
        <v>4984.357</v>
      </c>
      <c r="D203" s="2">
        <f t="shared" si="8"/>
        <v>1819290.3049999999</v>
      </c>
    </row>
    <row r="204" spans="1:4" x14ac:dyDescent="0.2">
      <c r="A204" s="1" t="s">
        <v>2</v>
      </c>
      <c r="B204" s="2">
        <v>161932</v>
      </c>
      <c r="C204" s="2">
        <f>ROUND(B204/31,3)</f>
        <v>5223.6130000000003</v>
      </c>
      <c r="D204" s="2">
        <f t="shared" si="8"/>
        <v>1906618.7450000001</v>
      </c>
    </row>
    <row r="205" spans="1:4" x14ac:dyDescent="0.2">
      <c r="A205" s="1" t="s">
        <v>3</v>
      </c>
      <c r="B205" s="8">
        <v>161521</v>
      </c>
      <c r="C205" s="2">
        <f>ROUND(B205/30,3)</f>
        <v>5384.0330000000004</v>
      </c>
      <c r="D205" s="2">
        <f t="shared" si="8"/>
        <v>1965172.0450000002</v>
      </c>
    </row>
    <row r="206" spans="1:4" x14ac:dyDescent="0.2">
      <c r="A206" s="1" t="s">
        <v>4</v>
      </c>
      <c r="B206" s="8">
        <v>169674</v>
      </c>
      <c r="C206" s="2">
        <f>ROUND(B206/31,3)</f>
        <v>5473.3549999999996</v>
      </c>
      <c r="D206" s="2">
        <f t="shared" si="8"/>
        <v>1997774.575</v>
      </c>
    </row>
    <row r="207" spans="1:4" x14ac:dyDescent="0.2">
      <c r="A207" s="1" t="s">
        <v>5</v>
      </c>
      <c r="B207" s="8">
        <v>166569</v>
      </c>
      <c r="C207" s="2">
        <f>ROUND(B207/30,3)</f>
        <v>5552.3</v>
      </c>
      <c r="D207" s="2">
        <f t="shared" si="8"/>
        <v>2026589.5</v>
      </c>
    </row>
    <row r="208" spans="1:4" x14ac:dyDescent="0.2">
      <c r="A208" s="1" t="s">
        <v>6</v>
      </c>
      <c r="B208" s="8">
        <v>171494</v>
      </c>
      <c r="C208" s="2">
        <f>ROUND(B208/31,3)</f>
        <v>5532.0649999999996</v>
      </c>
      <c r="D208" s="2">
        <f t="shared" si="8"/>
        <v>2019203.7249999999</v>
      </c>
    </row>
    <row r="209" spans="1:8" x14ac:dyDescent="0.2">
      <c r="A209" s="1" t="s">
        <v>7</v>
      </c>
      <c r="B209" s="8">
        <v>171690</v>
      </c>
      <c r="C209" s="2">
        <f>ROUND(B209/31,3)</f>
        <v>5538.3869999999997</v>
      </c>
      <c r="D209" s="2">
        <f t="shared" ref="D209:D214" si="9">C209*365</f>
        <v>2021511.2549999999</v>
      </c>
    </row>
    <row r="210" spans="1:8" x14ac:dyDescent="0.2">
      <c r="A210" s="1" t="s">
        <v>8</v>
      </c>
      <c r="B210" s="8">
        <v>168698</v>
      </c>
      <c r="C210" s="2">
        <f>ROUND(B210/30,3)</f>
        <v>5623.2669999999998</v>
      </c>
      <c r="D210" s="2">
        <f t="shared" si="9"/>
        <v>2052492.4549999998</v>
      </c>
    </row>
    <row r="211" spans="1:8" x14ac:dyDescent="0.2">
      <c r="A211" s="1" t="s">
        <v>9</v>
      </c>
      <c r="B211" s="8">
        <v>174661</v>
      </c>
      <c r="C211" s="2">
        <f>ROUND(B211/31,3)</f>
        <v>5634.2259999999997</v>
      </c>
      <c r="D211" s="2">
        <f t="shared" si="9"/>
        <v>2056492.49</v>
      </c>
    </row>
    <row r="212" spans="1:8" x14ac:dyDescent="0.2">
      <c r="A212" s="1" t="s">
        <v>10</v>
      </c>
      <c r="B212" s="8">
        <v>171339</v>
      </c>
      <c r="C212" s="2">
        <f>ROUND(B212/30,3)</f>
        <v>5711.3</v>
      </c>
      <c r="D212" s="2">
        <f t="shared" si="9"/>
        <v>2084624.5</v>
      </c>
    </row>
    <row r="213" spans="1:8" x14ac:dyDescent="0.2">
      <c r="A213" s="1" t="s">
        <v>11</v>
      </c>
      <c r="B213" s="8">
        <v>177717</v>
      </c>
      <c r="C213" s="2">
        <f>ROUND(B213/31,3)</f>
        <v>5732.8059999999996</v>
      </c>
      <c r="D213" s="2">
        <f t="shared" si="9"/>
        <v>2092474.19</v>
      </c>
    </row>
    <row r="214" spans="1:8" x14ac:dyDescent="0.2">
      <c r="B214" s="8">
        <f>SUM(B202:B213)</f>
        <v>1986447</v>
      </c>
      <c r="C214" s="2">
        <f>ROUND(B214/(365),4)</f>
        <v>5442.3204999999998</v>
      </c>
      <c r="D214" s="2">
        <f t="shared" si="9"/>
        <v>1986446.9824999999</v>
      </c>
    </row>
    <row r="216" spans="1:8" x14ac:dyDescent="0.2">
      <c r="A216" s="5">
        <v>2012</v>
      </c>
      <c r="B216" s="2"/>
      <c r="C216" s="2"/>
      <c r="D216" s="2"/>
    </row>
    <row r="217" spans="1:8" x14ac:dyDescent="0.2">
      <c r="A217" s="1" t="s">
        <v>0</v>
      </c>
      <c r="B217" s="8">
        <v>178483</v>
      </c>
      <c r="C217" s="2">
        <f>ROUND(B217/31,4)</f>
        <v>5757.5160999999998</v>
      </c>
      <c r="D217" s="2">
        <f>C217*366</f>
        <v>2107250.8925999999</v>
      </c>
    </row>
    <row r="218" spans="1:8" x14ac:dyDescent="0.2">
      <c r="A218" s="1" t="s">
        <v>1</v>
      </c>
      <c r="B218" s="2">
        <v>167326</v>
      </c>
      <c r="C218" s="2">
        <f>ROUND(B218/29,4)</f>
        <v>5769.8621000000003</v>
      </c>
      <c r="D218" s="2">
        <f t="shared" ref="D218:D229" si="10">C218*366</f>
        <v>2111769.5286000003</v>
      </c>
    </row>
    <row r="219" spans="1:8" x14ac:dyDescent="0.2">
      <c r="A219" s="1" t="s">
        <v>2</v>
      </c>
      <c r="B219" s="2">
        <v>179238</v>
      </c>
      <c r="C219" s="2">
        <f>ROUND(B219/31,4)</f>
        <v>5781.8710000000001</v>
      </c>
      <c r="D219" s="2">
        <f t="shared" si="10"/>
        <v>2116164.7859999998</v>
      </c>
    </row>
    <row r="220" spans="1:8" x14ac:dyDescent="0.2">
      <c r="A220" s="1" t="s">
        <v>3</v>
      </c>
      <c r="B220" s="2">
        <v>174106</v>
      </c>
      <c r="C220" s="2">
        <f>ROUND(B220/30,4)</f>
        <v>5803.5333000000001</v>
      </c>
      <c r="D220" s="2">
        <f>C220*366</f>
        <v>2124093.1878</v>
      </c>
    </row>
    <row r="221" spans="1:8" x14ac:dyDescent="0.2">
      <c r="A221" s="1" t="s">
        <v>4</v>
      </c>
      <c r="B221" s="2">
        <v>179321</v>
      </c>
      <c r="C221" s="2">
        <f>ROUND(B221/31,4)</f>
        <v>5784.5483999999997</v>
      </c>
      <c r="D221" s="2">
        <f>C221*366</f>
        <v>2117144.7143999999</v>
      </c>
    </row>
    <row r="222" spans="1:8" x14ac:dyDescent="0.2">
      <c r="A222" s="1" t="s">
        <v>5</v>
      </c>
      <c r="B222" s="8">
        <v>172838</v>
      </c>
      <c r="C222" s="2">
        <f>ROUND(B222/30,4)</f>
        <v>5761.2667000000001</v>
      </c>
      <c r="D222" s="2">
        <f t="shared" si="10"/>
        <v>2108623.6121999999</v>
      </c>
    </row>
    <row r="223" spans="1:8" x14ac:dyDescent="0.2">
      <c r="A223" s="1" t="s">
        <v>6</v>
      </c>
      <c r="B223" s="8">
        <v>177045</v>
      </c>
      <c r="C223" s="2">
        <f>ROUND(B223/31,4)</f>
        <v>5711.1289999999999</v>
      </c>
      <c r="D223" s="2">
        <f t="shared" si="10"/>
        <v>2090273.2139999999</v>
      </c>
      <c r="F223" s="8"/>
      <c r="G223" s="43"/>
      <c r="H223" s="8"/>
    </row>
    <row r="224" spans="1:8" x14ac:dyDescent="0.2">
      <c r="A224" s="1" t="s">
        <v>7</v>
      </c>
      <c r="B224" s="8">
        <v>171099</v>
      </c>
      <c r="C224" s="2">
        <f>ROUND(B224/31,4)</f>
        <v>5519.3226000000004</v>
      </c>
      <c r="D224" s="2">
        <f t="shared" si="10"/>
        <v>2020072.0716000001</v>
      </c>
      <c r="F224" s="8"/>
      <c r="G224" s="43"/>
      <c r="H224" s="8"/>
    </row>
    <row r="225" spans="1:8" x14ac:dyDescent="0.2">
      <c r="A225" s="1" t="s">
        <v>8</v>
      </c>
      <c r="B225" s="8">
        <v>164356</v>
      </c>
      <c r="C225" s="2">
        <f>ROUND(B225/30,4)</f>
        <v>5478.5333000000001</v>
      </c>
      <c r="D225" s="2">
        <f t="shared" si="10"/>
        <v>2005143.1878</v>
      </c>
      <c r="F225" s="8"/>
      <c r="G225" s="43"/>
      <c r="H225" s="8"/>
    </row>
    <row r="226" spans="1:8" x14ac:dyDescent="0.2">
      <c r="A226" s="1" t="s">
        <v>9</v>
      </c>
      <c r="B226" s="8">
        <v>169613</v>
      </c>
      <c r="C226" s="2">
        <f>ROUND(B226/31,4)</f>
        <v>5471.3870999999999</v>
      </c>
      <c r="D226" s="2">
        <f>C226*366</f>
        <v>2002527.6786</v>
      </c>
      <c r="F226" s="8"/>
      <c r="G226" s="43"/>
      <c r="H226" s="8"/>
    </row>
    <row r="227" spans="1:8" x14ac:dyDescent="0.2">
      <c r="A227" s="1" t="s">
        <v>10</v>
      </c>
      <c r="B227" s="8">
        <v>165872</v>
      </c>
      <c r="C227" s="2">
        <f>ROUND(B227/30,4)</f>
        <v>5529.0667000000003</v>
      </c>
      <c r="D227" s="2">
        <f>C227*366</f>
        <v>2023638.4122000001</v>
      </c>
      <c r="F227" s="8"/>
      <c r="G227" s="43"/>
      <c r="H227" s="8"/>
    </row>
    <row r="228" spans="1:8" x14ac:dyDescent="0.2">
      <c r="A228" s="1" t="s">
        <v>11</v>
      </c>
      <c r="B228" s="8">
        <v>171019</v>
      </c>
      <c r="C228" s="2">
        <f>ROUND(B228/31,4)</f>
        <v>5516.7419</v>
      </c>
      <c r="D228" s="2">
        <f>C228*366</f>
        <v>2019127.5353999999</v>
      </c>
      <c r="F228" s="8"/>
      <c r="G228" s="43"/>
      <c r="H228" s="8"/>
    </row>
    <row r="229" spans="1:8" x14ac:dyDescent="0.2">
      <c r="B229" s="8">
        <f>SUM(B217:B228)</f>
        <v>2070316</v>
      </c>
      <c r="C229" s="2">
        <f>ROUND(B229/366,4)</f>
        <v>5656.6010999999999</v>
      </c>
      <c r="D229" s="2">
        <f t="shared" si="10"/>
        <v>2070316.0026</v>
      </c>
      <c r="F229" s="8"/>
      <c r="G229" s="43"/>
      <c r="H229" s="8"/>
    </row>
    <row r="230" spans="1:8" x14ac:dyDescent="0.2">
      <c r="F230" s="8"/>
      <c r="G230" s="43"/>
      <c r="H230" s="8"/>
    </row>
    <row r="231" spans="1:8" x14ac:dyDescent="0.2">
      <c r="A231" s="5">
        <v>2013</v>
      </c>
      <c r="B231" s="2"/>
      <c r="C231" s="2"/>
      <c r="D231" s="2"/>
      <c r="F231" s="8"/>
      <c r="G231" s="43"/>
      <c r="H231" s="8"/>
    </row>
    <row r="232" spans="1:8" x14ac:dyDescent="0.2">
      <c r="A232" s="1" t="s">
        <v>0</v>
      </c>
      <c r="B232" s="8">
        <v>171042</v>
      </c>
      <c r="C232" s="2">
        <f>ROUND(B232/31,4)</f>
        <v>5517.4839000000002</v>
      </c>
      <c r="D232" s="2">
        <f t="shared" ref="D232:D244" si="11">C232*365</f>
        <v>2013881.6235</v>
      </c>
      <c r="F232" s="8"/>
      <c r="G232" s="43"/>
      <c r="H232" s="8"/>
    </row>
    <row r="233" spans="1:8" x14ac:dyDescent="0.2">
      <c r="A233" s="1" t="s">
        <v>1</v>
      </c>
      <c r="B233" s="2">
        <v>155313</v>
      </c>
      <c r="C233" s="2">
        <f>ROUND(B233/28,4)</f>
        <v>5546.8928999999998</v>
      </c>
      <c r="D233" s="2">
        <f t="shared" si="11"/>
        <v>2024615.9084999999</v>
      </c>
      <c r="F233" s="8"/>
      <c r="G233" s="43"/>
      <c r="H233" s="8"/>
    </row>
    <row r="234" spans="1:8" x14ac:dyDescent="0.2">
      <c r="A234" s="1" t="s">
        <v>2</v>
      </c>
      <c r="B234" s="2">
        <v>172090</v>
      </c>
      <c r="C234" s="2">
        <f>ROUND(B234/31,4)</f>
        <v>5551.2902999999997</v>
      </c>
      <c r="D234" s="2">
        <f t="shared" si="11"/>
        <v>2026220.9594999999</v>
      </c>
      <c r="F234" s="8"/>
      <c r="G234" s="43"/>
      <c r="H234" s="8"/>
    </row>
    <row r="235" spans="1:8" x14ac:dyDescent="0.2">
      <c r="A235" s="1" t="s">
        <v>3</v>
      </c>
      <c r="B235" s="2">
        <v>166839</v>
      </c>
      <c r="C235" s="2">
        <f>ROUND(B235/30,4)</f>
        <v>5561.3</v>
      </c>
      <c r="D235" s="2">
        <f t="shared" si="11"/>
        <v>2029874.5</v>
      </c>
      <c r="F235" s="8"/>
      <c r="G235" s="43"/>
      <c r="H235" s="8"/>
    </row>
    <row r="236" spans="1:8" x14ac:dyDescent="0.2">
      <c r="A236" s="1" t="s">
        <v>4</v>
      </c>
      <c r="B236" s="2">
        <v>171183</v>
      </c>
      <c r="C236" s="2">
        <f>ROUND(B236/31,4)</f>
        <v>5522.0322999999999</v>
      </c>
      <c r="D236" s="2">
        <f t="shared" si="11"/>
        <v>2015541.7895</v>
      </c>
      <c r="F236" s="8"/>
      <c r="G236" s="43"/>
      <c r="H236" s="8"/>
    </row>
    <row r="237" spans="1:8" x14ac:dyDescent="0.2">
      <c r="A237" s="1" t="s">
        <v>5</v>
      </c>
      <c r="B237" s="8">
        <v>165182</v>
      </c>
      <c r="C237" s="2">
        <f>ROUND(B237/30,4)</f>
        <v>5506.0667000000003</v>
      </c>
      <c r="D237" s="2">
        <f t="shared" si="11"/>
        <v>2009714.3455000001</v>
      </c>
      <c r="F237" s="8"/>
      <c r="G237" s="43"/>
      <c r="H237" s="8"/>
    </row>
    <row r="238" spans="1:8" x14ac:dyDescent="0.2">
      <c r="A238" s="1" t="s">
        <v>6</v>
      </c>
      <c r="B238" s="8">
        <v>169305</v>
      </c>
      <c r="C238" s="2">
        <f>ROUND(B238/31,4)</f>
        <v>5461.4516000000003</v>
      </c>
      <c r="D238" s="2">
        <f t="shared" si="11"/>
        <v>1993429.834</v>
      </c>
      <c r="F238" s="8"/>
      <c r="G238" s="43"/>
      <c r="H238" s="8"/>
    </row>
    <row r="239" spans="1:8" x14ac:dyDescent="0.2">
      <c r="A239" s="1" t="s">
        <v>7</v>
      </c>
      <c r="B239" s="8">
        <v>162853</v>
      </c>
      <c r="C239" s="2">
        <f>ROUND(B239/31,4)</f>
        <v>5253.3226000000004</v>
      </c>
      <c r="D239" s="2">
        <f>C239*365</f>
        <v>1917462.7490000001</v>
      </c>
      <c r="F239" s="8"/>
      <c r="G239" s="43"/>
      <c r="H239" s="8"/>
    </row>
    <row r="240" spans="1:8" x14ac:dyDescent="0.2">
      <c r="A240" s="1" t="s">
        <v>8</v>
      </c>
      <c r="B240" s="8">
        <v>156701</v>
      </c>
      <c r="C240" s="2">
        <f>ROUND(B240/30,4)</f>
        <v>5223.3666999999996</v>
      </c>
      <c r="D240" s="2">
        <f t="shared" si="11"/>
        <v>1906528.8454999998</v>
      </c>
      <c r="F240" s="8"/>
      <c r="G240" s="43"/>
      <c r="H240" s="8"/>
    </row>
    <row r="241" spans="1:8" x14ac:dyDescent="0.2">
      <c r="A241" s="1" t="s">
        <v>9</v>
      </c>
      <c r="B241" s="8">
        <v>154250</v>
      </c>
      <c r="C241" s="2">
        <f>ROUND(B241/31,4)</f>
        <v>4975.8064999999997</v>
      </c>
      <c r="D241" s="2">
        <f t="shared" si="11"/>
        <v>1816169.3724999998</v>
      </c>
      <c r="F241" s="8"/>
      <c r="G241" s="43"/>
      <c r="H241" s="8"/>
    </row>
    <row r="242" spans="1:8" x14ac:dyDescent="0.2">
      <c r="A242" s="1" t="s">
        <v>10</v>
      </c>
      <c r="B242" s="8">
        <v>149123</v>
      </c>
      <c r="C242" s="2">
        <f>ROUND(B242/30,4)</f>
        <v>4970.7667000000001</v>
      </c>
      <c r="D242" s="2">
        <f>C242*365</f>
        <v>1814329.8455000001</v>
      </c>
      <c r="F242" s="8"/>
      <c r="G242" s="43"/>
      <c r="H242" s="8"/>
    </row>
    <row r="243" spans="1:8" x14ac:dyDescent="0.2">
      <c r="A243" s="1" t="s">
        <v>11</v>
      </c>
      <c r="B243" s="8">
        <v>153973</v>
      </c>
      <c r="C243" s="2">
        <f>ROUND(B243/31,4)</f>
        <v>4966.8710000000001</v>
      </c>
      <c r="D243" s="2">
        <f t="shared" si="11"/>
        <v>1812907.915</v>
      </c>
      <c r="F243" s="8"/>
      <c r="G243" s="43"/>
      <c r="H243" s="8"/>
    </row>
    <row r="244" spans="1:8" x14ac:dyDescent="0.2">
      <c r="B244" s="8">
        <f>SUM(B232:B243)</f>
        <v>1947854</v>
      </c>
      <c r="C244" s="2">
        <f>ROUND(B244/(31+28+31+30+31+30+31+31+30+31+30+31),4)</f>
        <v>5336.5862999999999</v>
      </c>
      <c r="D244" s="2">
        <f t="shared" si="11"/>
        <v>1947853.9994999999</v>
      </c>
      <c r="F244" s="8"/>
      <c r="G244" s="43"/>
      <c r="H244" s="8"/>
    </row>
    <row r="245" spans="1:8" x14ac:dyDescent="0.2">
      <c r="F245" s="8"/>
      <c r="G245" s="43"/>
      <c r="H245" s="8"/>
    </row>
    <row r="246" spans="1:8" x14ac:dyDescent="0.2">
      <c r="A246" s="5">
        <v>2014</v>
      </c>
      <c r="B246" s="2"/>
      <c r="C246" s="2"/>
      <c r="D246" s="2"/>
      <c r="F246" s="8"/>
      <c r="G246" s="43"/>
      <c r="H246" s="8"/>
    </row>
    <row r="247" spans="1:8" x14ac:dyDescent="0.2">
      <c r="A247" s="1" t="s">
        <v>0</v>
      </c>
      <c r="B247" s="8">
        <v>153264</v>
      </c>
      <c r="C247" s="2">
        <f>ROUND(B247/31,4)</f>
        <v>4944</v>
      </c>
      <c r="D247" s="2">
        <f t="shared" ref="D247:D259" si="12">C247*365</f>
        <v>1804560</v>
      </c>
      <c r="F247" s="8"/>
      <c r="G247" s="43"/>
      <c r="H247" s="8"/>
    </row>
    <row r="248" spans="1:8" x14ac:dyDescent="0.2">
      <c r="A248" s="1" t="s">
        <v>1</v>
      </c>
      <c r="B248" s="2">
        <v>139042</v>
      </c>
      <c r="C248" s="2">
        <f>ROUND(B248/28,4)</f>
        <v>4965.7857000000004</v>
      </c>
      <c r="D248" s="2">
        <f t="shared" si="12"/>
        <v>1812511.7805000001</v>
      </c>
      <c r="F248" s="8"/>
      <c r="G248" s="43"/>
      <c r="H248" s="8"/>
    </row>
    <row r="249" spans="1:8" x14ac:dyDescent="0.2">
      <c r="A249" s="1" t="s">
        <v>2</v>
      </c>
      <c r="B249" s="2">
        <v>153519</v>
      </c>
      <c r="C249" s="2">
        <f>ROUND(B249/31,4)</f>
        <v>4952.2258000000002</v>
      </c>
      <c r="D249" s="2">
        <f t="shared" si="12"/>
        <v>1807562.4170000001</v>
      </c>
      <c r="F249" s="8"/>
      <c r="G249" s="43"/>
      <c r="H249" s="8"/>
    </row>
    <row r="250" spans="1:8" x14ac:dyDescent="0.2">
      <c r="A250" s="1" t="s">
        <v>3</v>
      </c>
      <c r="B250" s="2">
        <v>142567</v>
      </c>
      <c r="C250" s="2">
        <f>ROUND(B250/30,4)</f>
        <v>4752.2332999999999</v>
      </c>
      <c r="D250" s="2">
        <f t="shared" si="12"/>
        <v>1734565.1544999999</v>
      </c>
      <c r="F250" s="8"/>
      <c r="G250" s="43"/>
      <c r="H250" s="8"/>
    </row>
    <row r="251" spans="1:8" x14ac:dyDescent="0.2">
      <c r="A251" s="1" t="s">
        <v>4</v>
      </c>
      <c r="B251" s="2">
        <v>146870</v>
      </c>
      <c r="C251" s="2">
        <f>ROUND(B251/31,4)</f>
        <v>4737.7419</v>
      </c>
      <c r="D251" s="2">
        <f t="shared" si="12"/>
        <v>1729275.7934999999</v>
      </c>
      <c r="F251" s="8"/>
      <c r="G251" s="43"/>
      <c r="H251" s="8"/>
    </row>
    <row r="252" spans="1:8" x14ac:dyDescent="0.2">
      <c r="A252" s="1" t="s">
        <v>5</v>
      </c>
      <c r="B252" s="8">
        <v>139576</v>
      </c>
      <c r="C252" s="2">
        <f>ROUND(B252/30,4)</f>
        <v>4652.5333000000001</v>
      </c>
      <c r="D252" s="2">
        <f t="shared" si="12"/>
        <v>1698174.6544999999</v>
      </c>
      <c r="F252" s="8"/>
      <c r="G252" s="43"/>
      <c r="H252" s="8"/>
    </row>
    <row r="253" spans="1:8" x14ac:dyDescent="0.2">
      <c r="A253" s="1" t="s">
        <v>6</v>
      </c>
      <c r="B253" s="8">
        <v>142845</v>
      </c>
      <c r="C253" s="2">
        <f>ROUND(B253/31,4)</f>
        <v>4607.9031999999997</v>
      </c>
      <c r="D253" s="2">
        <f t="shared" si="12"/>
        <v>1681884.6679999998</v>
      </c>
      <c r="F253" s="8"/>
      <c r="G253" s="43"/>
      <c r="H253" s="8"/>
    </row>
    <row r="254" spans="1:8" x14ac:dyDescent="0.2">
      <c r="A254" s="1" t="s">
        <v>7</v>
      </c>
      <c r="B254" s="8">
        <v>143433</v>
      </c>
      <c r="C254" s="2">
        <f>ROUND(B254/31,4)</f>
        <v>4626.8710000000001</v>
      </c>
      <c r="D254" s="2">
        <f>C254*365</f>
        <v>1688807.915</v>
      </c>
      <c r="F254" s="8"/>
      <c r="G254" s="43"/>
      <c r="H254" s="8"/>
    </row>
    <row r="255" spans="1:8" x14ac:dyDescent="0.2">
      <c r="A255" s="1" t="s">
        <v>8</v>
      </c>
      <c r="B255" s="8">
        <v>136312</v>
      </c>
      <c r="C255" s="2">
        <f>ROUND(B255/30,4)</f>
        <v>4543.7332999999999</v>
      </c>
      <c r="D255" s="2">
        <f t="shared" si="12"/>
        <v>1658462.6544999999</v>
      </c>
      <c r="F255" s="8"/>
      <c r="G255" s="43"/>
      <c r="H255" s="8"/>
    </row>
    <row r="256" spans="1:8" x14ac:dyDescent="0.2">
      <c r="A256" s="1" t="s">
        <v>9</v>
      </c>
      <c r="B256" s="8">
        <v>137303</v>
      </c>
      <c r="C256" s="2">
        <f>ROUND(B256/31,4)</f>
        <v>4429.1289999999999</v>
      </c>
      <c r="D256" s="2">
        <f t="shared" si="12"/>
        <v>1616632.085</v>
      </c>
      <c r="F256" s="8"/>
      <c r="G256" s="43"/>
      <c r="H256" s="8"/>
    </row>
    <row r="257" spans="1:8" x14ac:dyDescent="0.2">
      <c r="A257" s="1" t="s">
        <v>10</v>
      </c>
      <c r="B257" s="8">
        <v>133646</v>
      </c>
      <c r="C257" s="2">
        <f>ROUND(B257/30,4)</f>
        <v>4454.8666999999996</v>
      </c>
      <c r="D257" s="2">
        <f t="shared" si="12"/>
        <v>1626026.3454999998</v>
      </c>
      <c r="F257" s="8"/>
      <c r="G257" s="43"/>
      <c r="H257" s="8"/>
    </row>
    <row r="258" spans="1:8" x14ac:dyDescent="0.2">
      <c r="A258" s="1" t="s">
        <v>11</v>
      </c>
      <c r="B258" s="8">
        <v>141291</v>
      </c>
      <c r="C258" s="2">
        <f>ROUND(B258/31,4)</f>
        <v>4557.7741999999998</v>
      </c>
      <c r="D258" s="2">
        <f t="shared" si="12"/>
        <v>1663587.5829999999</v>
      </c>
      <c r="F258" s="8"/>
      <c r="G258" s="43"/>
      <c r="H258" s="8"/>
    </row>
    <row r="259" spans="1:8" x14ac:dyDescent="0.2">
      <c r="B259" s="8">
        <f>SUM(B247:B258)</f>
        <v>1709668</v>
      </c>
      <c r="C259" s="2">
        <f>ROUND(B259/(31+28+31+30+31+30+31+31+30+31+30+31),4)</f>
        <v>4684.0218999999997</v>
      </c>
      <c r="D259" s="2">
        <f t="shared" si="12"/>
        <v>1709667.9934999999</v>
      </c>
      <c r="F259" s="8"/>
      <c r="G259" s="43"/>
      <c r="H259" s="8"/>
    </row>
    <row r="260" spans="1:8" x14ac:dyDescent="0.2">
      <c r="G260" s="43"/>
      <c r="H260" s="8"/>
    </row>
    <row r="261" spans="1:8" x14ac:dyDescent="0.2">
      <c r="A261" s="5">
        <v>2015</v>
      </c>
      <c r="B261" s="2"/>
      <c r="C261" s="2"/>
      <c r="D261" s="2"/>
      <c r="G261" s="43"/>
      <c r="H261" s="8"/>
    </row>
    <row r="262" spans="1:8" x14ac:dyDescent="0.2">
      <c r="A262" s="1" t="s">
        <v>0</v>
      </c>
      <c r="B262" s="8">
        <v>142069</v>
      </c>
      <c r="C262" s="2">
        <f>ROUND(B262/31,4)</f>
        <v>4582.8710000000001</v>
      </c>
      <c r="D262" s="2">
        <f t="shared" ref="D262:D274" si="13">C262*365</f>
        <v>1672747.915</v>
      </c>
      <c r="F262" s="8"/>
      <c r="G262" s="43"/>
      <c r="H262" s="8"/>
    </row>
    <row r="263" spans="1:8" x14ac:dyDescent="0.2">
      <c r="A263" s="1" t="s">
        <v>1</v>
      </c>
      <c r="B263" s="2">
        <v>129626</v>
      </c>
      <c r="C263" s="2">
        <f>ROUND(B263/28,4)</f>
        <v>4629.5</v>
      </c>
      <c r="D263" s="2">
        <f t="shared" si="13"/>
        <v>1689767.5</v>
      </c>
      <c r="F263" s="8"/>
      <c r="G263" s="43"/>
      <c r="H263" s="8"/>
    </row>
    <row r="264" spans="1:8" x14ac:dyDescent="0.2">
      <c r="A264" s="1" t="s">
        <v>2</v>
      </c>
      <c r="B264" s="2">
        <v>142587</v>
      </c>
      <c r="C264" s="2">
        <f>ROUND(B264/31,4)</f>
        <v>4599.5806000000002</v>
      </c>
      <c r="D264" s="2">
        <f t="shared" si="13"/>
        <v>1678846.919</v>
      </c>
      <c r="F264" s="8"/>
      <c r="G264" s="43"/>
      <c r="H264" s="8"/>
    </row>
    <row r="265" spans="1:8" x14ac:dyDescent="0.2">
      <c r="A265" s="1" t="s">
        <v>3</v>
      </c>
      <c r="B265" s="2">
        <v>137535</v>
      </c>
      <c r="C265" s="2">
        <f>ROUND(B265/30,4)</f>
        <v>4584.5</v>
      </c>
      <c r="D265" s="2">
        <f t="shared" si="13"/>
        <v>1673342.5</v>
      </c>
      <c r="F265" s="8"/>
      <c r="G265" s="43"/>
      <c r="H265" s="8"/>
    </row>
    <row r="266" spans="1:8" x14ac:dyDescent="0.2">
      <c r="A266" s="1" t="s">
        <v>4</v>
      </c>
      <c r="B266" s="2">
        <v>141794</v>
      </c>
      <c r="C266" s="2">
        <f>ROUND(B266/31,4)</f>
        <v>4574</v>
      </c>
      <c r="D266" s="2">
        <f t="shared" si="13"/>
        <v>1669510</v>
      </c>
      <c r="F266" s="8"/>
      <c r="G266" s="43"/>
      <c r="H266" s="8"/>
    </row>
    <row r="267" spans="1:8" x14ac:dyDescent="0.2">
      <c r="A267" s="1" t="s">
        <v>5</v>
      </c>
      <c r="B267" s="2">
        <v>133387</v>
      </c>
      <c r="C267" s="2">
        <f>ROUND(B267/30,4)</f>
        <v>4446.2332999999999</v>
      </c>
      <c r="D267" s="2">
        <f t="shared" si="13"/>
        <v>1622875.1544999999</v>
      </c>
      <c r="F267" s="8"/>
      <c r="G267" s="43"/>
      <c r="H267" s="8"/>
    </row>
    <row r="268" spans="1:8" x14ac:dyDescent="0.2">
      <c r="A268" s="1" t="s">
        <v>6</v>
      </c>
      <c r="B268" s="2">
        <v>133890</v>
      </c>
      <c r="C268" s="2">
        <f>ROUND(B268/31,4)</f>
        <v>4319.0322999999999</v>
      </c>
      <c r="D268" s="2">
        <f t="shared" si="13"/>
        <v>1576446.7895</v>
      </c>
      <c r="F268" s="8"/>
      <c r="G268" s="43"/>
      <c r="H268" s="8"/>
    </row>
    <row r="269" spans="1:8" x14ac:dyDescent="0.2">
      <c r="A269" s="1" t="s">
        <v>7</v>
      </c>
      <c r="B269" s="2">
        <v>134947</v>
      </c>
      <c r="C269" s="2">
        <f>ROUND(B269/31,4)</f>
        <v>4353.1289999999999</v>
      </c>
      <c r="D269" s="2">
        <f t="shared" si="13"/>
        <v>1588892.085</v>
      </c>
      <c r="F269" s="8"/>
      <c r="G269" s="43"/>
      <c r="H269" s="8"/>
    </row>
    <row r="270" spans="1:8" x14ac:dyDescent="0.2">
      <c r="A270" s="1" t="s">
        <v>8</v>
      </c>
      <c r="B270" s="2">
        <v>128209</v>
      </c>
      <c r="C270" s="2">
        <f>ROUND(B270/30,4)</f>
        <v>4273.6333000000004</v>
      </c>
      <c r="D270" s="2">
        <f t="shared" si="13"/>
        <v>1559876.1545000002</v>
      </c>
      <c r="F270" s="8"/>
      <c r="G270" s="43"/>
      <c r="H270" s="8"/>
    </row>
    <row r="271" spans="1:8" x14ac:dyDescent="0.2">
      <c r="A271" s="1" t="s">
        <v>9</v>
      </c>
      <c r="B271" s="2">
        <v>128125</v>
      </c>
      <c r="C271" s="2">
        <f>ROUND(B271/31,4)</f>
        <v>4133.0645000000004</v>
      </c>
      <c r="D271" s="2">
        <f t="shared" si="13"/>
        <v>1508568.5425000002</v>
      </c>
      <c r="F271" s="8"/>
      <c r="G271" s="8"/>
      <c r="H271" s="8"/>
    </row>
    <row r="272" spans="1:8" x14ac:dyDescent="0.2">
      <c r="A272" s="1" t="s">
        <v>10</v>
      </c>
      <c r="B272" s="2">
        <v>120925</v>
      </c>
      <c r="C272" s="2">
        <f>ROUND(B272/30,4)</f>
        <v>4030.8332999999998</v>
      </c>
      <c r="D272" s="2">
        <f t="shared" si="13"/>
        <v>1471254.1544999999</v>
      </c>
      <c r="F272" s="8"/>
      <c r="G272" s="8"/>
      <c r="H272" s="8"/>
    </row>
    <row r="273" spans="1:8" x14ac:dyDescent="0.2">
      <c r="A273" s="1" t="s">
        <v>11</v>
      </c>
      <c r="B273" s="8">
        <v>113424</v>
      </c>
      <c r="C273" s="2">
        <f>ROUND(B273/31,4)</f>
        <v>3658.8386999999998</v>
      </c>
      <c r="D273" s="2">
        <f t="shared" si="13"/>
        <v>1335476.1254999998</v>
      </c>
      <c r="F273" s="8"/>
      <c r="G273" s="8"/>
      <c r="H273" s="8"/>
    </row>
    <row r="274" spans="1:8" x14ac:dyDescent="0.2">
      <c r="A274" s="1" t="s">
        <v>83</v>
      </c>
      <c r="B274" s="8">
        <f>SUM(B262:B273)</f>
        <v>1586518</v>
      </c>
      <c r="C274" s="2">
        <f>ROUND(B274/(365),4)</f>
        <v>4346.6247000000003</v>
      </c>
      <c r="D274" s="2">
        <f t="shared" si="13"/>
        <v>1586518.0155000002</v>
      </c>
      <c r="G274" s="8"/>
      <c r="H274" s="8"/>
    </row>
    <row r="275" spans="1:8" x14ac:dyDescent="0.2">
      <c r="G275" s="8"/>
      <c r="H275" s="8"/>
    </row>
    <row r="276" spans="1:8" x14ac:dyDescent="0.2">
      <c r="A276" s="5">
        <v>2016</v>
      </c>
      <c r="B276" s="2"/>
      <c r="C276" s="2"/>
      <c r="D276" s="2"/>
      <c r="G276" s="8"/>
      <c r="H276" s="8"/>
    </row>
    <row r="277" spans="1:8" x14ac:dyDescent="0.2">
      <c r="A277" s="1" t="s">
        <v>0</v>
      </c>
      <c r="B277" s="8">
        <v>91989</v>
      </c>
      <c r="C277" s="2">
        <f>ROUND(B277/31,4)</f>
        <v>2967.3870999999999</v>
      </c>
      <c r="D277" s="2">
        <f t="shared" ref="D277:D282" si="14">C277*366</f>
        <v>1086063.6786</v>
      </c>
      <c r="G277" s="8"/>
      <c r="H277" s="8"/>
    </row>
    <row r="278" spans="1:8" x14ac:dyDescent="0.2">
      <c r="A278" s="1" t="s">
        <v>1</v>
      </c>
      <c r="B278" s="2">
        <v>84340</v>
      </c>
      <c r="C278" s="2">
        <f>ROUND(B278/29,4)</f>
        <v>2908.2759000000001</v>
      </c>
      <c r="D278" s="2">
        <f t="shared" si="14"/>
        <v>1064428.9794000001</v>
      </c>
      <c r="G278" s="8"/>
      <c r="H278" s="8"/>
    </row>
    <row r="279" spans="1:8" x14ac:dyDescent="0.2">
      <c r="A279" s="1" t="s">
        <v>2</v>
      </c>
      <c r="B279" s="2">
        <v>80893</v>
      </c>
      <c r="C279" s="2">
        <f>ROUND(B279/31,4)</f>
        <v>2609.4515999999999</v>
      </c>
      <c r="D279" s="2">
        <f t="shared" si="14"/>
        <v>955059.28559999994</v>
      </c>
      <c r="G279" s="8"/>
      <c r="H279" s="8"/>
    </row>
    <row r="280" spans="1:8" x14ac:dyDescent="0.2">
      <c r="A280" s="1" t="s">
        <v>3</v>
      </c>
      <c r="B280" s="2">
        <v>62755</v>
      </c>
      <c r="C280" s="2">
        <f>ROUND(B280/30,4)</f>
        <v>2091.8332999999998</v>
      </c>
      <c r="D280" s="2">
        <f t="shared" si="14"/>
        <v>765610.98779999989</v>
      </c>
      <c r="G280" s="8"/>
      <c r="H280" s="8"/>
    </row>
    <row r="281" spans="1:8" x14ac:dyDescent="0.2">
      <c r="A281" s="1" t="s">
        <v>4</v>
      </c>
      <c r="B281" s="2">
        <v>64338</v>
      </c>
      <c r="C281" s="2">
        <f>ROUND(B281/31,5)</f>
        <v>2075.4193500000001</v>
      </c>
      <c r="D281" s="2">
        <f t="shared" si="14"/>
        <v>759603.48210000002</v>
      </c>
      <c r="G281" s="8"/>
      <c r="H281" s="8"/>
    </row>
    <row r="282" spans="1:8" x14ac:dyDescent="0.2">
      <c r="A282" s="1" t="s">
        <v>5</v>
      </c>
      <c r="B282" s="2">
        <v>61627</v>
      </c>
      <c r="C282" s="2">
        <f>ROUND(B282/30,4)</f>
        <v>2054.2332999999999</v>
      </c>
      <c r="D282" s="2">
        <f t="shared" si="14"/>
        <v>751849.38779999991</v>
      </c>
      <c r="G282" s="8"/>
      <c r="H282" s="8"/>
    </row>
    <row r="283" spans="1:8" x14ac:dyDescent="0.2">
      <c r="A283" s="1" t="s">
        <v>6</v>
      </c>
      <c r="B283" s="2">
        <v>63924</v>
      </c>
      <c r="C283" s="2">
        <f>ROUND(B283/31,5)</f>
        <v>2062.0645199999999</v>
      </c>
      <c r="D283" s="2">
        <f>C283*366</f>
        <v>754715.61431999994</v>
      </c>
    </row>
    <row r="284" spans="1:8" x14ac:dyDescent="0.2">
      <c r="A284" s="1" t="s">
        <v>7</v>
      </c>
      <c r="B284" s="2">
        <v>61562</v>
      </c>
      <c r="C284" s="2">
        <f>ROUND(B284/31,5)</f>
        <v>1985.8709699999999</v>
      </c>
      <c r="D284" s="2">
        <f>C284*366</f>
        <v>726828.77501999994</v>
      </c>
    </row>
    <row r="285" spans="1:8" x14ac:dyDescent="0.2">
      <c r="A285" s="1" t="s">
        <v>8</v>
      </c>
      <c r="B285" s="2">
        <v>60614</v>
      </c>
      <c r="C285" s="2">
        <f>ROUND(B285/30,4)</f>
        <v>2020.4666999999999</v>
      </c>
      <c r="D285" s="2">
        <f t="shared" ref="D285" si="15">C285*366</f>
        <v>739490.81219999993</v>
      </c>
    </row>
    <row r="286" spans="1:8" x14ac:dyDescent="0.2">
      <c r="A286" s="1" t="s">
        <v>9</v>
      </c>
      <c r="B286" s="2">
        <v>61738</v>
      </c>
      <c r="C286" s="2">
        <f>ROUND(B286/31,5)</f>
        <v>1991.5483899999999</v>
      </c>
      <c r="D286" s="2">
        <f>C286*366</f>
        <v>728906.71074000001</v>
      </c>
    </row>
    <row r="287" spans="1:8" x14ac:dyDescent="0.2">
      <c r="A287" s="1" t="s">
        <v>10</v>
      </c>
      <c r="B287" s="2">
        <v>61467</v>
      </c>
      <c r="C287" s="2">
        <f>ROUND(B287/30,4)</f>
        <v>2048.9</v>
      </c>
      <c r="D287" s="2">
        <f t="shared" ref="D287" si="16">C287*366</f>
        <v>749897.4</v>
      </c>
    </row>
    <row r="288" spans="1:8" x14ac:dyDescent="0.2">
      <c r="A288" s="1" t="s">
        <v>11</v>
      </c>
      <c r="B288" s="2">
        <v>63183</v>
      </c>
      <c r="C288" s="2">
        <f>ROUND(B288/31,5)</f>
        <v>2038.16129</v>
      </c>
      <c r="D288" s="2">
        <f>C288*366</f>
        <v>745967.03214000002</v>
      </c>
    </row>
    <row r="289" spans="1:9" x14ac:dyDescent="0.2">
      <c r="A289" s="1" t="s">
        <v>83</v>
      </c>
      <c r="B289" s="8">
        <f>SUM(B277:B288)</f>
        <v>818430</v>
      </c>
      <c r="C289" s="2">
        <f>ROUND(B289/366,4)</f>
        <v>2236.1475</v>
      </c>
      <c r="D289" s="2">
        <f>C289*366</f>
        <v>818429.98499999999</v>
      </c>
    </row>
    <row r="291" spans="1:9" x14ac:dyDescent="0.2">
      <c r="A291" s="5">
        <v>2017</v>
      </c>
      <c r="B291" s="2"/>
      <c r="C291" s="2"/>
      <c r="D291" s="2"/>
    </row>
    <row r="292" spans="1:9" x14ac:dyDescent="0.2">
      <c r="A292" s="1" t="s">
        <v>0</v>
      </c>
      <c r="B292" s="2">
        <v>62495</v>
      </c>
      <c r="C292" s="2">
        <f>ROUND(B292/31,4)</f>
        <v>2015.9676999999999</v>
      </c>
      <c r="D292" s="2">
        <f t="shared" ref="D292:D304" si="17">C292*365</f>
        <v>735828.21049999993</v>
      </c>
    </row>
    <row r="293" spans="1:9" x14ac:dyDescent="0.2">
      <c r="A293" s="1" t="s">
        <v>1</v>
      </c>
      <c r="B293" s="2">
        <v>56457</v>
      </c>
      <c r="C293" s="2">
        <f>ROUND(B293/28,4)</f>
        <v>2016.3214</v>
      </c>
      <c r="D293" s="2">
        <f t="shared" si="17"/>
        <v>735957.31099999999</v>
      </c>
      <c r="F293" s="8"/>
    </row>
    <row r="294" spans="1:9" x14ac:dyDescent="0.2">
      <c r="A294" s="1" t="s">
        <v>2</v>
      </c>
      <c r="B294" s="2">
        <v>62811</v>
      </c>
      <c r="C294" s="2">
        <f>ROUND(B294/31,4)</f>
        <v>2026.1613</v>
      </c>
      <c r="D294" s="2">
        <f t="shared" ref="D294:D295" si="18">C294*365</f>
        <v>739548.87450000003</v>
      </c>
    </row>
    <row r="295" spans="1:9" x14ac:dyDescent="0.2">
      <c r="A295" s="1" t="s">
        <v>3</v>
      </c>
      <c r="B295" s="2">
        <v>60022</v>
      </c>
      <c r="C295" s="2">
        <f>ROUND(B295/30,4)</f>
        <v>2000.7333000000001</v>
      </c>
      <c r="D295" s="2">
        <f t="shared" si="18"/>
        <v>730267.65450000006</v>
      </c>
    </row>
    <row r="296" spans="1:9" x14ac:dyDescent="0.2">
      <c r="A296" s="1" t="s">
        <v>4</v>
      </c>
      <c r="B296" s="2">
        <v>63825</v>
      </c>
      <c r="C296" s="2">
        <f>ROUND(B296/31,4)</f>
        <v>2058.8710000000001</v>
      </c>
      <c r="D296" s="2">
        <f t="shared" si="17"/>
        <v>751487.91500000004</v>
      </c>
    </row>
    <row r="297" spans="1:9" x14ac:dyDescent="0.2">
      <c r="A297" s="1" t="s">
        <v>5</v>
      </c>
      <c r="B297" s="2">
        <v>61323</v>
      </c>
      <c r="C297" s="2">
        <f>ROUND(B297/30,4)</f>
        <v>2044.1</v>
      </c>
      <c r="D297" s="2">
        <f t="shared" si="17"/>
        <v>746096.5</v>
      </c>
    </row>
    <row r="298" spans="1:9" x14ac:dyDescent="0.2">
      <c r="A298" s="1" t="s">
        <v>6</v>
      </c>
      <c r="B298" s="2">
        <v>63375</v>
      </c>
      <c r="C298" s="2">
        <f>ROUND(B298/31,4)</f>
        <v>2044.3548000000001</v>
      </c>
      <c r="D298" s="2">
        <f t="shared" ref="D298" si="19">C298*365</f>
        <v>746189.50199999998</v>
      </c>
    </row>
    <row r="299" spans="1:9" x14ac:dyDescent="0.2">
      <c r="A299" s="1" t="s">
        <v>7</v>
      </c>
      <c r="B299" s="2">
        <v>62972</v>
      </c>
      <c r="C299" s="2">
        <f>ROUND(B299/31,4)</f>
        <v>2031.3548000000001</v>
      </c>
      <c r="D299" s="2">
        <f t="shared" ref="D299:D300" si="20">C299*365</f>
        <v>741444.50199999998</v>
      </c>
    </row>
    <row r="300" spans="1:9" x14ac:dyDescent="0.2">
      <c r="A300" s="1" t="s">
        <v>8</v>
      </c>
      <c r="B300" s="2">
        <v>60447</v>
      </c>
      <c r="C300" s="2">
        <f>ROUND(B300/30,4)</f>
        <v>2014.9</v>
      </c>
      <c r="D300" s="2">
        <f t="shared" si="20"/>
        <v>735438.5</v>
      </c>
    </row>
    <row r="301" spans="1:9" x14ac:dyDescent="0.2">
      <c r="A301" s="1" t="s">
        <v>9</v>
      </c>
      <c r="B301" s="2">
        <v>62582</v>
      </c>
      <c r="C301" s="2">
        <f>ROUND(B301/31,4)</f>
        <v>2018.7742000000001</v>
      </c>
      <c r="D301" s="2">
        <f t="shared" ref="D301:D303" si="21">C301*365</f>
        <v>736852.58299999998</v>
      </c>
    </row>
    <row r="302" spans="1:9" x14ac:dyDescent="0.2">
      <c r="A302" s="1" t="s">
        <v>10</v>
      </c>
      <c r="B302" s="2">
        <v>60812</v>
      </c>
      <c r="C302" s="2">
        <f>ROUND(B302/30,4)</f>
        <v>2027.0667000000001</v>
      </c>
      <c r="D302" s="2">
        <f t="shared" si="21"/>
        <v>739879.34550000005</v>
      </c>
    </row>
    <row r="303" spans="1:9" x14ac:dyDescent="0.2">
      <c r="A303" s="1" t="s">
        <v>11</v>
      </c>
      <c r="B303" s="2">
        <v>63763</v>
      </c>
      <c r="C303" s="2">
        <f>ROUND(B303/31,5)</f>
        <v>2056.8709699999999</v>
      </c>
      <c r="D303" s="2">
        <f t="shared" si="21"/>
        <v>750757.90405000001</v>
      </c>
    </row>
    <row r="304" spans="1:9" x14ac:dyDescent="0.2">
      <c r="A304" s="1" t="s">
        <v>83</v>
      </c>
      <c r="B304" s="8">
        <f>SUM(B292:B303)</f>
        <v>740884</v>
      </c>
      <c r="C304" s="2">
        <f>ROUND(B304/365,4)</f>
        <v>2029.8191999999999</v>
      </c>
      <c r="D304" s="2">
        <f t="shared" si="17"/>
        <v>740884.00799999991</v>
      </c>
      <c r="G304" s="8"/>
      <c r="H304" s="2"/>
      <c r="I304" s="2"/>
    </row>
    <row r="306" spans="1:10" x14ac:dyDescent="0.2">
      <c r="A306" s="5">
        <v>2018</v>
      </c>
      <c r="B306" s="2"/>
      <c r="C306" s="2"/>
      <c r="D306" s="2"/>
    </row>
    <row r="307" spans="1:10" x14ac:dyDescent="0.2">
      <c r="A307" s="1" t="s">
        <v>0</v>
      </c>
      <c r="B307" s="2">
        <v>66039</v>
      </c>
      <c r="C307" s="2">
        <f>ROUND(B307/31,4)</f>
        <v>2130.2903000000001</v>
      </c>
      <c r="D307" s="2">
        <f t="shared" ref="D307:D311" si="22">C307*365</f>
        <v>777555.9595</v>
      </c>
      <c r="I307" s="1"/>
      <c r="J307" s="14"/>
    </row>
    <row r="308" spans="1:10" x14ac:dyDescent="0.2">
      <c r="A308" s="1" t="s">
        <v>1</v>
      </c>
      <c r="B308" s="2">
        <v>61077</v>
      </c>
      <c r="C308" s="2">
        <f>ROUND(B308/28,4)</f>
        <v>2181.3213999999998</v>
      </c>
      <c r="D308" s="2">
        <f t="shared" si="22"/>
        <v>796182.31099999999</v>
      </c>
      <c r="I308" s="1"/>
      <c r="J308" s="14"/>
    </row>
    <row r="309" spans="1:10" x14ac:dyDescent="0.2">
      <c r="A309" s="1" t="s">
        <v>2</v>
      </c>
      <c r="B309" s="2">
        <v>70852</v>
      </c>
      <c r="C309" s="2">
        <f>ROUND(B309/31,4)</f>
        <v>2285.5484000000001</v>
      </c>
      <c r="D309" s="2">
        <f t="shared" si="22"/>
        <v>834225.16600000008</v>
      </c>
      <c r="I309" s="1"/>
      <c r="J309" s="14"/>
    </row>
    <row r="310" spans="1:10" x14ac:dyDescent="0.2">
      <c r="A310" s="1" t="s">
        <v>3</v>
      </c>
      <c r="B310" s="2">
        <v>70717</v>
      </c>
      <c r="C310" s="2">
        <f>ROUND(B310/30,4)</f>
        <v>2357.2332999999999</v>
      </c>
      <c r="D310" s="2">
        <f>C310*365</f>
        <v>860390.15449999995</v>
      </c>
      <c r="I310" s="1"/>
      <c r="J310" s="14"/>
    </row>
    <row r="311" spans="1:10" x14ac:dyDescent="0.2">
      <c r="A311" s="1" t="s">
        <v>4</v>
      </c>
      <c r="B311" s="2">
        <v>73393</v>
      </c>
      <c r="C311" s="2">
        <f>ROUND(B311/31,4)</f>
        <v>2367.5160999999998</v>
      </c>
      <c r="D311" s="2">
        <f t="shared" si="22"/>
        <v>864143.3764999999</v>
      </c>
      <c r="I311" s="1"/>
      <c r="J311" s="14"/>
    </row>
    <row r="312" spans="1:10" x14ac:dyDescent="0.2">
      <c r="A312" s="1" t="s">
        <v>5</v>
      </c>
      <c r="B312" s="2">
        <v>62593</v>
      </c>
      <c r="C312" s="2">
        <f>ROUND(B312/30,4)</f>
        <v>2086.4333000000001</v>
      </c>
      <c r="D312" s="2">
        <f>C312*365</f>
        <v>761548.15450000006</v>
      </c>
      <c r="I312" s="1"/>
      <c r="J312" s="14"/>
    </row>
    <row r="313" spans="1:10" x14ac:dyDescent="0.2">
      <c r="A313" s="1" t="s">
        <v>6</v>
      </c>
      <c r="B313" s="2">
        <v>68162</v>
      </c>
      <c r="C313" s="2">
        <f t="shared" ref="C313:C314" si="23">ROUND(B313/31,4)</f>
        <v>2198.7741999999998</v>
      </c>
      <c r="D313" s="2">
        <f t="shared" ref="D313:D314" si="24">C313*365</f>
        <v>802552.58299999998</v>
      </c>
      <c r="I313" s="1"/>
      <c r="J313" s="14"/>
    </row>
    <row r="314" spans="1:10" x14ac:dyDescent="0.2">
      <c r="A314" s="1" t="s">
        <v>7</v>
      </c>
      <c r="B314" s="2">
        <v>75780</v>
      </c>
      <c r="C314" s="2">
        <f t="shared" si="23"/>
        <v>2444.5160999999998</v>
      </c>
      <c r="D314" s="2">
        <f t="shared" si="24"/>
        <v>892248.3764999999</v>
      </c>
      <c r="I314" s="1"/>
      <c r="J314" s="14"/>
    </row>
    <row r="315" spans="1:10" x14ac:dyDescent="0.2">
      <c r="A315" s="1" t="s">
        <v>8</v>
      </c>
      <c r="B315" s="2">
        <v>76578</v>
      </c>
      <c r="C315" s="2">
        <f>ROUND(B315/30,4)</f>
        <v>2552.6</v>
      </c>
      <c r="D315" s="2">
        <f>C315*365</f>
        <v>931699</v>
      </c>
      <c r="I315" s="1"/>
      <c r="J315" s="14"/>
    </row>
    <row r="316" spans="1:10" x14ac:dyDescent="0.2">
      <c r="A316" s="1" t="s">
        <v>9</v>
      </c>
      <c r="B316" s="2">
        <v>85250</v>
      </c>
      <c r="C316" s="2">
        <f t="shared" ref="C316" si="25">ROUND(B316/31,4)</f>
        <v>2750</v>
      </c>
      <c r="D316" s="2">
        <f t="shared" ref="D316" si="26">C316*365</f>
        <v>1003750</v>
      </c>
      <c r="I316" s="1"/>
      <c r="J316" s="14"/>
    </row>
    <row r="317" spans="1:10" x14ac:dyDescent="0.2">
      <c r="A317" s="1" t="s">
        <v>10</v>
      </c>
      <c r="B317" s="2">
        <v>88889</v>
      </c>
      <c r="C317" s="2">
        <f>ROUND(B317/30,4)</f>
        <v>2962.9666999999999</v>
      </c>
      <c r="D317" s="2">
        <f>C317*365</f>
        <v>1081482.8455000001</v>
      </c>
      <c r="I317" s="1"/>
      <c r="J317" s="14"/>
    </row>
    <row r="318" spans="1:10" x14ac:dyDescent="0.2">
      <c r="A318" s="1" t="s">
        <v>11</v>
      </c>
      <c r="B318" s="2">
        <v>97322</v>
      </c>
      <c r="C318" s="2">
        <f>ROUND(B318/31,5)</f>
        <v>3139.4193500000001</v>
      </c>
      <c r="D318" s="2">
        <f t="shared" ref="D318" si="27">C318*365</f>
        <v>1145888.06275</v>
      </c>
      <c r="I318" s="1"/>
      <c r="J318" s="14"/>
    </row>
    <row r="319" spans="1:10" x14ac:dyDescent="0.2">
      <c r="A319" s="1" t="s">
        <v>83</v>
      </c>
      <c r="B319" s="8">
        <f>SUM(B307:B318)</f>
        <v>896652</v>
      </c>
      <c r="C319" s="2">
        <f>ROUND(B319/365,4)</f>
        <v>2456.5808000000002</v>
      </c>
      <c r="D319" s="2">
        <f t="shared" ref="D319" si="28">C319*365</f>
        <v>896651.99200000009</v>
      </c>
      <c r="I319" s="1"/>
      <c r="J319" s="14"/>
    </row>
    <row r="321" spans="1:4" x14ac:dyDescent="0.2">
      <c r="A321" s="5">
        <v>2019</v>
      </c>
      <c r="B321" s="2"/>
      <c r="C321" s="2"/>
      <c r="D321" s="2"/>
    </row>
    <row r="322" spans="1:4" x14ac:dyDescent="0.2">
      <c r="A322" s="1" t="s">
        <v>0</v>
      </c>
      <c r="B322" s="2">
        <v>97527</v>
      </c>
      <c r="C322" s="2">
        <f>ROUND(B322/31,4)</f>
        <v>3146.0322999999999</v>
      </c>
      <c r="D322" s="2">
        <f t="shared" ref="D322:D323" si="29">C322*365</f>
        <v>1148301.7895</v>
      </c>
    </row>
    <row r="323" spans="1:4" x14ac:dyDescent="0.2">
      <c r="A323" s="1" t="s">
        <v>1</v>
      </c>
      <c r="B323" s="2">
        <v>89455</v>
      </c>
      <c r="C323" s="2">
        <f>ROUND(B323/28,4)</f>
        <v>3194.8213999999998</v>
      </c>
      <c r="D323" s="2">
        <f t="shared" si="29"/>
        <v>1166109.811</v>
      </c>
    </row>
    <row r="324" spans="1:4" x14ac:dyDescent="0.2">
      <c r="A324" s="1" t="s">
        <v>2</v>
      </c>
      <c r="B324" s="2">
        <v>95663</v>
      </c>
      <c r="C324" s="2">
        <f>ROUND(B324/31,4)</f>
        <v>3085.9032000000002</v>
      </c>
      <c r="D324" s="2">
        <f t="shared" ref="D324" si="30">C324*365</f>
        <v>1126354.6680000001</v>
      </c>
    </row>
    <row r="325" spans="1:4" x14ac:dyDescent="0.2">
      <c r="A325" s="1" t="s">
        <v>3</v>
      </c>
      <c r="B325" s="2">
        <v>94889</v>
      </c>
      <c r="C325" s="2">
        <f>ROUND(B325/30,4)</f>
        <v>3162.9666999999999</v>
      </c>
      <c r="D325" s="2">
        <f>C325*365</f>
        <v>1154482.8455000001</v>
      </c>
    </row>
    <row r="326" spans="1:4" x14ac:dyDescent="0.2">
      <c r="A326" s="1" t="s">
        <v>4</v>
      </c>
      <c r="B326" s="2">
        <v>97537</v>
      </c>
      <c r="C326" s="2">
        <f>ROUND(B326/31,4)</f>
        <v>3146.3548000000001</v>
      </c>
      <c r="D326" s="2">
        <f t="shared" ref="D326" si="31">C326*365</f>
        <v>1148419.5020000001</v>
      </c>
    </row>
    <row r="327" spans="1:4" x14ac:dyDescent="0.2">
      <c r="A327" s="1" t="s">
        <v>5</v>
      </c>
      <c r="B327" s="2">
        <v>93042</v>
      </c>
      <c r="C327" s="2">
        <f>ROUND(B327/30,4)</f>
        <v>3101.4</v>
      </c>
      <c r="D327" s="2">
        <f>C327*365</f>
        <v>1132011</v>
      </c>
    </row>
    <row r="328" spans="1:4" x14ac:dyDescent="0.2">
      <c r="A328" s="1" t="s">
        <v>6</v>
      </c>
      <c r="B328" s="2">
        <v>94386</v>
      </c>
      <c r="C328" s="2">
        <f>ROUND(B328/31,4)</f>
        <v>3044.7096999999999</v>
      </c>
      <c r="D328" s="2">
        <f t="shared" ref="D328" si="32">C328*365</f>
        <v>1111319.0404999999</v>
      </c>
    </row>
    <row r="329" spans="1:4" x14ac:dyDescent="0.2">
      <c r="A329" s="1" t="s">
        <v>7</v>
      </c>
      <c r="B329" s="2">
        <v>94106</v>
      </c>
      <c r="C329" s="2">
        <f>ROUND(B329/31,4)</f>
        <v>3035.6774</v>
      </c>
      <c r="D329" s="2">
        <f t="shared" ref="D329" si="33">C329*365</f>
        <v>1108022.2509999999</v>
      </c>
    </row>
    <row r="330" spans="1:4" x14ac:dyDescent="0.2">
      <c r="A330" s="1" t="s">
        <v>8</v>
      </c>
      <c r="B330" s="2">
        <v>90316</v>
      </c>
      <c r="C330" s="2">
        <f>ROUND(B330/30,4)</f>
        <v>3010.5333000000001</v>
      </c>
      <c r="D330" s="2">
        <f>C330*365</f>
        <v>1098844.6544999999</v>
      </c>
    </row>
    <row r="331" spans="1:4" x14ac:dyDescent="0.2">
      <c r="A331" s="1" t="s">
        <v>9</v>
      </c>
      <c r="B331" s="2">
        <v>93238</v>
      </c>
      <c r="C331" s="2">
        <f>ROUND(B331/31,4)</f>
        <v>3007.6774</v>
      </c>
      <c r="D331" s="2">
        <f t="shared" ref="D331" si="34">C331*365</f>
        <v>1097802.2509999999</v>
      </c>
    </row>
    <row r="332" spans="1:4" x14ac:dyDescent="0.2">
      <c r="A332" s="1" t="s">
        <v>10</v>
      </c>
      <c r="B332" s="2">
        <v>91807</v>
      </c>
      <c r="C332" s="2">
        <f>ROUND(B332/30,4)</f>
        <v>3060.2332999999999</v>
      </c>
      <c r="D332" s="2">
        <f>C332*365</f>
        <v>1116985.1544999999</v>
      </c>
    </row>
    <row r="333" spans="1:4" x14ac:dyDescent="0.2">
      <c r="A333" s="1" t="s">
        <v>11</v>
      </c>
      <c r="B333" s="2">
        <v>94066</v>
      </c>
      <c r="C333" s="2">
        <f>ROUND(B333/31,5)</f>
        <v>3034.3870999999999</v>
      </c>
      <c r="D333" s="2">
        <f t="shared" ref="D333" si="35">C333*365</f>
        <v>1107551.2915000001</v>
      </c>
    </row>
    <row r="334" spans="1:4" x14ac:dyDescent="0.2">
      <c r="A334" s="1" t="s">
        <v>83</v>
      </c>
      <c r="B334" s="8">
        <f>SUM(B322:B333)</f>
        <v>1126032</v>
      </c>
      <c r="C334" s="2">
        <f>ROUND(B334/(365),4)</f>
        <v>3085.0192000000002</v>
      </c>
      <c r="D334" s="2">
        <f t="shared" ref="D334" si="36">C334*365</f>
        <v>1126032.0080000001</v>
      </c>
    </row>
    <row r="336" spans="1:4" x14ac:dyDescent="0.2">
      <c r="A336" s="5">
        <v>2020</v>
      </c>
      <c r="B336" s="2"/>
      <c r="C336" s="2"/>
      <c r="D336" s="2"/>
    </row>
    <row r="337" spans="1:4" x14ac:dyDescent="0.2">
      <c r="A337" s="1" t="s">
        <v>0</v>
      </c>
      <c r="B337" s="2">
        <v>93694</v>
      </c>
      <c r="C337" s="2">
        <f>ROUND(B337/31,4)</f>
        <v>3022.3870999999999</v>
      </c>
      <c r="D337" s="2">
        <f t="shared" ref="D337:D342" si="37">C337*366</f>
        <v>1106193.6786</v>
      </c>
    </row>
    <row r="338" spans="1:4" x14ac:dyDescent="0.2">
      <c r="A338" s="1" t="s">
        <v>1</v>
      </c>
      <c r="B338" s="2">
        <v>89027</v>
      </c>
      <c r="C338" s="2">
        <f>ROUND(B338/29,4)</f>
        <v>3069.8966</v>
      </c>
      <c r="D338" s="2">
        <f t="shared" si="37"/>
        <v>1123582.1555999999</v>
      </c>
    </row>
    <row r="339" spans="1:4" x14ac:dyDescent="0.2">
      <c r="A339" s="1" t="s">
        <v>2</v>
      </c>
      <c r="B339" s="2">
        <v>95908</v>
      </c>
      <c r="C339" s="2">
        <f>ROUND(B339/31,4)</f>
        <v>3093.8065000000001</v>
      </c>
      <c r="D339" s="2">
        <f t="shared" si="37"/>
        <v>1132333.179</v>
      </c>
    </row>
    <row r="340" spans="1:4" x14ac:dyDescent="0.2">
      <c r="A340" s="1" t="s">
        <v>3</v>
      </c>
      <c r="B340" s="2">
        <v>92941</v>
      </c>
      <c r="C340" s="2">
        <f>ROUND(B340/30,4)</f>
        <v>3098.0333000000001</v>
      </c>
      <c r="D340" s="2">
        <f t="shared" si="37"/>
        <v>1133880.1878</v>
      </c>
    </row>
    <row r="341" spans="1:4" x14ac:dyDescent="0.2">
      <c r="A341" s="1" t="s">
        <v>4</v>
      </c>
      <c r="B341" s="2">
        <v>96498</v>
      </c>
      <c r="C341" s="2">
        <f>ROUND(B341/31,4)</f>
        <v>3112.8386999999998</v>
      </c>
      <c r="D341" s="2">
        <f t="shared" si="37"/>
        <v>1139298.9641999998</v>
      </c>
    </row>
    <row r="342" spans="1:4" x14ac:dyDescent="0.2">
      <c r="A342" s="1" t="s">
        <v>5</v>
      </c>
      <c r="B342" s="2">
        <v>90196</v>
      </c>
      <c r="C342" s="2">
        <f>ROUND(B342/30,4)</f>
        <v>3006.5333000000001</v>
      </c>
      <c r="D342" s="2">
        <f t="shared" si="37"/>
        <v>1100391.1878</v>
      </c>
    </row>
    <row r="343" spans="1:4" x14ac:dyDescent="0.2">
      <c r="A343" s="1" t="s">
        <v>6</v>
      </c>
      <c r="B343" s="2">
        <v>83245</v>
      </c>
      <c r="C343" s="2">
        <f>ROUND(B343/31,4)</f>
        <v>2685.3226</v>
      </c>
      <c r="D343" s="2">
        <f t="shared" ref="D343" si="38">C343*366</f>
        <v>982828.07160000002</v>
      </c>
    </row>
    <row r="344" spans="1:4" x14ac:dyDescent="0.2">
      <c r="A344" s="1" t="s">
        <v>7</v>
      </c>
      <c r="B344" s="2">
        <v>81314</v>
      </c>
      <c r="C344" s="2">
        <f>ROUND(B344/31,4)</f>
        <v>2623.0322999999999</v>
      </c>
      <c r="D344" s="2">
        <f t="shared" ref="D344:D345" si="39">C344*366</f>
        <v>960029.82179999992</v>
      </c>
    </row>
    <row r="345" spans="1:4" x14ac:dyDescent="0.2">
      <c r="A345" s="1" t="s">
        <v>8</v>
      </c>
      <c r="B345" s="2">
        <v>73765</v>
      </c>
      <c r="C345" s="2">
        <f>ROUND(B345/30,4)</f>
        <v>2458.8332999999998</v>
      </c>
      <c r="D345" s="2">
        <f t="shared" si="39"/>
        <v>899932.98779999989</v>
      </c>
    </row>
    <row r="346" spans="1:4" x14ac:dyDescent="0.2">
      <c r="A346" s="1" t="s">
        <v>9</v>
      </c>
      <c r="B346" s="2">
        <v>76900</v>
      </c>
      <c r="C346" s="2">
        <f>ROUND(B346/31,4)</f>
        <v>2480.6451999999999</v>
      </c>
      <c r="D346" s="2">
        <f t="shared" ref="D346:D347" si="40">C346*366</f>
        <v>907916.14319999993</v>
      </c>
    </row>
    <row r="347" spans="1:4" x14ac:dyDescent="0.2">
      <c r="A347" s="1" t="s">
        <v>10</v>
      </c>
      <c r="B347" s="2">
        <v>75207</v>
      </c>
      <c r="C347" s="2">
        <f>ROUND(B347/30,4)</f>
        <v>2506.9</v>
      </c>
      <c r="D347" s="2">
        <f t="shared" si="40"/>
        <v>917525.4</v>
      </c>
    </row>
    <row r="348" spans="1:4" x14ac:dyDescent="0.2">
      <c r="A348" s="1" t="s">
        <v>11</v>
      </c>
      <c r="B348" s="2">
        <v>77922</v>
      </c>
      <c r="C348" s="2">
        <f>ROUND(B348/31,4)</f>
        <v>2513.6129000000001</v>
      </c>
      <c r="D348" s="2">
        <f t="shared" ref="D348" si="41">C348*366</f>
        <v>919982.32140000002</v>
      </c>
    </row>
    <row r="349" spans="1:4" x14ac:dyDescent="0.2">
      <c r="A349" s="1" t="s">
        <v>83</v>
      </c>
      <c r="B349" s="8">
        <f>SUM(B337:B348)</f>
        <v>1026617</v>
      </c>
      <c r="C349" s="2">
        <f>ROUND(B349/(366),4)</f>
        <v>2804.9645</v>
      </c>
      <c r="D349" s="2">
        <f>C349*366</f>
        <v>1026617.007</v>
      </c>
    </row>
    <row r="351" spans="1:4" x14ac:dyDescent="0.2">
      <c r="A351" s="5">
        <v>2021</v>
      </c>
      <c r="B351" s="2"/>
      <c r="C351" s="2"/>
      <c r="D351" s="2"/>
    </row>
    <row r="352" spans="1:4" x14ac:dyDescent="0.2">
      <c r="A352" s="1" t="s">
        <v>0</v>
      </c>
      <c r="B352" s="2">
        <v>78576</v>
      </c>
      <c r="C352" s="2">
        <f>ROUND(B352/31,4)</f>
        <v>2534.7096999999999</v>
      </c>
      <c r="D352" s="2">
        <f t="shared" ref="D352:D353" si="42">C352*365</f>
        <v>925169.0405</v>
      </c>
    </row>
    <row r="353" spans="1:4" x14ac:dyDescent="0.2">
      <c r="A353" s="1" t="s">
        <v>1</v>
      </c>
      <c r="B353" s="2">
        <v>69911</v>
      </c>
      <c r="C353" s="2">
        <f>ROUND(B353/28,4)</f>
        <v>2496.8213999999998</v>
      </c>
      <c r="D353" s="2">
        <f t="shared" si="42"/>
        <v>911339.81099999999</v>
      </c>
    </row>
    <row r="354" spans="1:4" x14ac:dyDescent="0.2">
      <c r="A354" s="1" t="s">
        <v>2</v>
      </c>
      <c r="B354" s="2">
        <v>75237</v>
      </c>
      <c r="C354" s="2">
        <f>ROUND(B354/31,4)</f>
        <v>2427</v>
      </c>
      <c r="D354" s="2">
        <f t="shared" ref="D354" si="43">C354*365</f>
        <v>885855</v>
      </c>
    </row>
    <row r="355" spans="1:4" x14ac:dyDescent="0.2">
      <c r="A355" s="1" t="s">
        <v>3</v>
      </c>
      <c r="B355" s="2">
        <v>72896</v>
      </c>
      <c r="C355" s="2">
        <f>ROUND(B355/30,4)</f>
        <v>2429.8667</v>
      </c>
      <c r="D355" s="2">
        <f t="shared" ref="D355:D356" si="44">C355*365</f>
        <v>886901.34550000005</v>
      </c>
    </row>
    <row r="356" spans="1:4" x14ac:dyDescent="0.2">
      <c r="A356" s="1" t="s">
        <v>4</v>
      </c>
      <c r="B356" s="2">
        <v>75895</v>
      </c>
      <c r="C356" s="2">
        <f>ROUND(B356/31,4)</f>
        <v>2448.2258000000002</v>
      </c>
      <c r="D356" s="2">
        <f t="shared" si="44"/>
        <v>893602.41700000002</v>
      </c>
    </row>
    <row r="357" spans="1:4" x14ac:dyDescent="0.2">
      <c r="A357" s="1" t="s">
        <v>5</v>
      </c>
      <c r="B357" s="2">
        <v>73502</v>
      </c>
      <c r="C357" s="2">
        <f>ROUND(B357/30,4)</f>
        <v>2450.0666999999999</v>
      </c>
      <c r="D357" s="2">
        <f t="shared" ref="D357:D358" si="45">C357*365</f>
        <v>894274.34549999994</v>
      </c>
    </row>
    <row r="358" spans="1:4" x14ac:dyDescent="0.2">
      <c r="A358" s="1" t="s">
        <v>6</v>
      </c>
      <c r="B358" s="2">
        <v>75387</v>
      </c>
      <c r="C358" s="2">
        <f>ROUND(B358/31,4)</f>
        <v>2431.8386999999998</v>
      </c>
      <c r="D358" s="2">
        <f t="shared" si="45"/>
        <v>887621.12549999997</v>
      </c>
    </row>
    <row r="359" spans="1:4" x14ac:dyDescent="0.2">
      <c r="A359" s="1" t="s">
        <v>7</v>
      </c>
      <c r="B359" s="2">
        <v>75729</v>
      </c>
      <c r="C359" s="2">
        <f>ROUND(B359/31,4)</f>
        <v>2442.8710000000001</v>
      </c>
      <c r="D359" s="2">
        <f t="shared" ref="D359:D361" si="46">C359*365</f>
        <v>891647.91500000004</v>
      </c>
    </row>
    <row r="360" spans="1:4" x14ac:dyDescent="0.2">
      <c r="A360" s="1" t="s">
        <v>8</v>
      </c>
      <c r="B360" s="2">
        <v>74030</v>
      </c>
      <c r="C360" s="2">
        <f>ROUND(B360/30,4)</f>
        <v>2467.6667000000002</v>
      </c>
      <c r="D360" s="2">
        <f t="shared" si="46"/>
        <v>900698.34550000005</v>
      </c>
    </row>
    <row r="361" spans="1:4" x14ac:dyDescent="0.2">
      <c r="A361" s="1" t="s">
        <v>9</v>
      </c>
      <c r="B361" s="2">
        <v>78478</v>
      </c>
      <c r="C361" s="2">
        <f>ROUND(B361/31,4)</f>
        <v>2531.5484000000001</v>
      </c>
      <c r="D361" s="2">
        <f t="shared" si="46"/>
        <v>924015.16600000008</v>
      </c>
    </row>
    <row r="362" spans="1:4" x14ac:dyDescent="0.2">
      <c r="A362" s="1" t="s">
        <v>10</v>
      </c>
      <c r="B362" s="2">
        <v>77323</v>
      </c>
      <c r="C362" s="2">
        <f>ROUND(B362/30,4)</f>
        <v>2577.4333000000001</v>
      </c>
      <c r="D362" s="2">
        <f t="shared" ref="D362:D363" si="47">C362*365</f>
        <v>940763.15450000006</v>
      </c>
    </row>
    <row r="363" spans="1:4" x14ac:dyDescent="0.2">
      <c r="A363" s="1" t="s">
        <v>11</v>
      </c>
      <c r="B363" s="2">
        <v>80882</v>
      </c>
      <c r="C363" s="2">
        <f>ROUND(B363/31,4)</f>
        <v>2609.0967999999998</v>
      </c>
      <c r="D363" s="2">
        <f t="shared" si="47"/>
        <v>952320.33199999994</v>
      </c>
    </row>
    <row r="364" spans="1:4" x14ac:dyDescent="0.2">
      <c r="A364" s="1" t="s">
        <v>83</v>
      </c>
      <c r="B364" s="8">
        <f>SUM(B352:B363)</f>
        <v>907846</v>
      </c>
      <c r="C364" s="2">
        <f>ROUND(B364/(31+28+31+30+31+30+31+31+30+31+30+31),4)</f>
        <v>2487.2492999999999</v>
      </c>
      <c r="D364" s="2">
        <f t="shared" ref="D364" si="48">C364*365</f>
        <v>907845.99450000003</v>
      </c>
    </row>
    <row r="366" spans="1:4" x14ac:dyDescent="0.2">
      <c r="A366" s="5">
        <v>2022</v>
      </c>
      <c r="B366" s="2"/>
      <c r="C366" s="2"/>
      <c r="D366" s="2"/>
    </row>
    <row r="367" spans="1:4" x14ac:dyDescent="0.2">
      <c r="A367" s="1" t="s">
        <v>0</v>
      </c>
      <c r="B367" s="2">
        <v>82715</v>
      </c>
      <c r="C367" s="2">
        <f>ROUND(B367/31,4)</f>
        <v>2668.2258000000002</v>
      </c>
      <c r="D367" s="2">
        <f t="shared" ref="D367:D368" si="49">C367*365</f>
        <v>973902.41700000002</v>
      </c>
    </row>
    <row r="368" spans="1:4" x14ac:dyDescent="0.2">
      <c r="A368" s="1" t="s">
        <v>1</v>
      </c>
      <c r="B368" s="2">
        <v>75372</v>
      </c>
      <c r="C368" s="2">
        <f>ROUND(B368/28,4)</f>
        <v>2691.8571000000002</v>
      </c>
      <c r="D368" s="2">
        <f t="shared" si="49"/>
        <v>982527.8415000001</v>
      </c>
    </row>
    <row r="369" spans="1:4" x14ac:dyDescent="0.2">
      <c r="A369" s="1" t="s">
        <v>2</v>
      </c>
      <c r="B369" s="2">
        <v>84950</v>
      </c>
      <c r="C369" s="2">
        <f>ROUND(B369/31,4)</f>
        <v>2740.3226</v>
      </c>
      <c r="D369" s="2">
        <f t="shared" ref="D369:D370" si="50">C369*365</f>
        <v>1000217.749</v>
      </c>
    </row>
    <row r="370" spans="1:4" x14ac:dyDescent="0.2">
      <c r="A370" s="1" t="s">
        <v>3</v>
      </c>
      <c r="B370" s="2">
        <v>82665</v>
      </c>
      <c r="C370" s="2">
        <f>ROUND(B370/30,4)</f>
        <v>2755.5</v>
      </c>
      <c r="D370" s="2">
        <f t="shared" si="50"/>
        <v>1005757.5</v>
      </c>
    </row>
    <row r="371" spans="1:4" x14ac:dyDescent="0.2">
      <c r="A371" s="1" t="s">
        <v>4</v>
      </c>
      <c r="B371" s="2">
        <v>84605</v>
      </c>
      <c r="C371" s="2">
        <f>ROUND(B371/31,4)</f>
        <v>2729.1934999999999</v>
      </c>
      <c r="D371" s="2">
        <f t="shared" ref="D371:D378" si="51">C371*365</f>
        <v>996155.62749999994</v>
      </c>
    </row>
    <row r="372" spans="1:4" x14ac:dyDescent="0.2">
      <c r="A372" s="1" t="s">
        <v>5</v>
      </c>
      <c r="B372" s="2">
        <v>79311</v>
      </c>
      <c r="C372" s="2">
        <f>ROUND(B372/30,4)</f>
        <v>2643.7</v>
      </c>
      <c r="D372" s="2">
        <f t="shared" si="51"/>
        <v>964950.49999999988</v>
      </c>
    </row>
    <row r="373" spans="1:4" x14ac:dyDescent="0.2">
      <c r="A373" s="1" t="s">
        <v>6</v>
      </c>
      <c r="B373" s="2">
        <v>64868</v>
      </c>
      <c r="C373" s="2">
        <f t="shared" ref="C373:C376" si="52">ROUND(B373/31,4)</f>
        <v>2092.5160999999998</v>
      </c>
      <c r="D373" s="2">
        <f t="shared" si="51"/>
        <v>763768.3764999999</v>
      </c>
    </row>
    <row r="374" spans="1:4" x14ac:dyDescent="0.2">
      <c r="A374" s="1" t="s">
        <v>7</v>
      </c>
      <c r="B374" s="2">
        <v>62316</v>
      </c>
      <c r="C374" s="2">
        <f t="shared" si="52"/>
        <v>2010.1935000000001</v>
      </c>
      <c r="D374" s="2">
        <f t="shared" si="51"/>
        <v>733720.62750000006</v>
      </c>
    </row>
    <row r="375" spans="1:4" x14ac:dyDescent="0.2">
      <c r="A375" s="1" t="s">
        <v>8</v>
      </c>
      <c r="B375" s="2">
        <v>61709</v>
      </c>
      <c r="C375" s="2">
        <f>ROUND(B375/30,4)</f>
        <v>2056.9666999999999</v>
      </c>
      <c r="D375" s="2">
        <f t="shared" si="51"/>
        <v>750792.84549999994</v>
      </c>
    </row>
    <row r="376" spans="1:4" x14ac:dyDescent="0.2">
      <c r="A376" s="1" t="s">
        <v>9</v>
      </c>
      <c r="B376" s="2">
        <v>64914</v>
      </c>
      <c r="C376" s="2">
        <f t="shared" si="52"/>
        <v>2094</v>
      </c>
      <c r="D376" s="2">
        <f t="shared" si="51"/>
        <v>764310</v>
      </c>
    </row>
    <row r="377" spans="1:4" x14ac:dyDescent="0.2">
      <c r="A377" s="1" t="s">
        <v>10</v>
      </c>
      <c r="B377" s="2">
        <v>63470</v>
      </c>
      <c r="C377" s="2">
        <f>ROUND(B377/30,4)</f>
        <v>2115.6667000000002</v>
      </c>
      <c r="D377" s="2">
        <f t="shared" si="51"/>
        <v>772218.34550000005</v>
      </c>
    </row>
    <row r="378" spans="1:4" x14ac:dyDescent="0.2">
      <c r="A378" s="1" t="s">
        <v>11</v>
      </c>
      <c r="B378" s="2">
        <v>65375</v>
      </c>
      <c r="C378" s="2">
        <f>ROUND(B378/31,4)</f>
        <v>2108.8710000000001</v>
      </c>
      <c r="D378" s="2">
        <f t="shared" si="51"/>
        <v>769737.91500000004</v>
      </c>
    </row>
    <row r="379" spans="1:4" x14ac:dyDescent="0.2">
      <c r="A379" s="1" t="s">
        <v>83</v>
      </c>
      <c r="B379" s="8">
        <f>SUM(B367:B378)</f>
        <v>872270</v>
      </c>
      <c r="C379" s="2">
        <f>ROUND(B379/(31+28+31+30+31+30+31+31+30+31+30+31),4)</f>
        <v>2389.7808</v>
      </c>
      <c r="D379" s="2">
        <f>C379*365</f>
        <v>872269.99199999997</v>
      </c>
    </row>
    <row r="381" spans="1:4" x14ac:dyDescent="0.2">
      <c r="A381" s="5">
        <v>2023</v>
      </c>
      <c r="B381" s="2"/>
      <c r="C381" s="2"/>
      <c r="D381" s="2"/>
    </row>
    <row r="382" spans="1:4" x14ac:dyDescent="0.2">
      <c r="A382" s="1" t="s">
        <v>0</v>
      </c>
      <c r="B382" s="2">
        <v>64995</v>
      </c>
      <c r="C382" s="2">
        <f>ROUND(B382/31,4)</f>
        <v>2096.6129000000001</v>
      </c>
      <c r="D382" s="2">
        <f t="shared" ref="D382:D393" si="53">C382*365</f>
        <v>765263.70850000007</v>
      </c>
    </row>
    <row r="383" spans="1:4" x14ac:dyDescent="0.2">
      <c r="A383" s="1" t="s">
        <v>1</v>
      </c>
      <c r="B383" s="2">
        <v>60280</v>
      </c>
      <c r="C383" s="2">
        <f>ROUND(B383/28,4)</f>
        <v>2152.8571000000002</v>
      </c>
      <c r="D383" s="2">
        <f t="shared" si="53"/>
        <v>785792.8415000001</v>
      </c>
    </row>
    <row r="384" spans="1:4" x14ac:dyDescent="0.2">
      <c r="A384" s="1" t="s">
        <v>2</v>
      </c>
      <c r="B384" s="2">
        <v>66758</v>
      </c>
      <c r="C384" s="2">
        <f>ROUND(B384/31,4)</f>
        <v>2153.4839000000002</v>
      </c>
      <c r="D384" s="2">
        <f t="shared" ref="D384" si="54">C384*365</f>
        <v>786021.6235000001</v>
      </c>
    </row>
    <row r="385" spans="1:4" x14ac:dyDescent="0.2">
      <c r="A385" s="1" t="s">
        <v>3</v>
      </c>
      <c r="B385" s="2">
        <v>64578</v>
      </c>
      <c r="C385" s="2">
        <f>ROUND(B385/30,4)</f>
        <v>2152.6</v>
      </c>
      <c r="D385" s="2">
        <f t="shared" si="53"/>
        <v>785699</v>
      </c>
    </row>
    <row r="386" spans="1:4" x14ac:dyDescent="0.2">
      <c r="A386" s="1" t="s">
        <v>4</v>
      </c>
      <c r="B386" s="2">
        <v>66503</v>
      </c>
      <c r="C386" s="2">
        <f>ROUND(B386/31,4)</f>
        <v>2145.2581</v>
      </c>
      <c r="D386" s="2">
        <f t="shared" si="53"/>
        <v>783019.20649999997</v>
      </c>
    </row>
    <row r="387" spans="1:4" x14ac:dyDescent="0.2">
      <c r="A387" s="1" t="s">
        <v>5</v>
      </c>
      <c r="B387" s="2"/>
      <c r="C387" s="2">
        <f>ROUND(B387/30,4)</f>
        <v>0</v>
      </c>
      <c r="D387" s="2">
        <f t="shared" si="53"/>
        <v>0</v>
      </c>
    </row>
    <row r="388" spans="1:4" x14ac:dyDescent="0.2">
      <c r="A388" s="1" t="s">
        <v>6</v>
      </c>
      <c r="B388" s="2"/>
      <c r="C388" s="2">
        <f t="shared" ref="C388:C391" si="55">ROUND(B388/31,4)</f>
        <v>0</v>
      </c>
      <c r="D388" s="2">
        <f t="shared" si="53"/>
        <v>0</v>
      </c>
    </row>
    <row r="389" spans="1:4" x14ac:dyDescent="0.2">
      <c r="A389" s="1" t="s">
        <v>7</v>
      </c>
      <c r="B389" s="2"/>
      <c r="C389" s="2">
        <f t="shared" si="55"/>
        <v>0</v>
      </c>
      <c r="D389" s="2">
        <f t="shared" si="53"/>
        <v>0</v>
      </c>
    </row>
    <row r="390" spans="1:4" x14ac:dyDescent="0.2">
      <c r="A390" s="1" t="s">
        <v>8</v>
      </c>
      <c r="B390" s="2"/>
      <c r="C390" s="2">
        <f>ROUND(B390/30,4)</f>
        <v>0</v>
      </c>
      <c r="D390" s="2">
        <f t="shared" si="53"/>
        <v>0</v>
      </c>
    </row>
    <row r="391" spans="1:4" x14ac:dyDescent="0.2">
      <c r="A391" s="1" t="s">
        <v>9</v>
      </c>
      <c r="B391" s="2"/>
      <c r="C391" s="2">
        <f t="shared" si="55"/>
        <v>0</v>
      </c>
      <c r="D391" s="2">
        <f t="shared" si="53"/>
        <v>0</v>
      </c>
    </row>
    <row r="392" spans="1:4" x14ac:dyDescent="0.2">
      <c r="A392" s="1" t="s">
        <v>10</v>
      </c>
      <c r="B392" s="2"/>
      <c r="C392" s="2">
        <f>ROUND(B392/30,4)</f>
        <v>0</v>
      </c>
      <c r="D392" s="2">
        <f t="shared" si="53"/>
        <v>0</v>
      </c>
    </row>
    <row r="393" spans="1:4" x14ac:dyDescent="0.2">
      <c r="A393" s="1" t="s">
        <v>11</v>
      </c>
      <c r="B393" s="2"/>
      <c r="C393" s="2">
        <f>ROUND(B393/31,4)</f>
        <v>0</v>
      </c>
      <c r="D393" s="2">
        <f t="shared" si="53"/>
        <v>0</v>
      </c>
    </row>
    <row r="394" spans="1:4" x14ac:dyDescent="0.2">
      <c r="A394" s="1" t="s">
        <v>84</v>
      </c>
      <c r="B394" s="8">
        <f>SUM(B382:B393)</f>
        <v>323114</v>
      </c>
      <c r="C394" s="2">
        <f>ROUND(B394/(31+28+31+30+31),4)</f>
        <v>2139.8278</v>
      </c>
      <c r="D394" s="2">
        <f>C394*365</f>
        <v>781037.147</v>
      </c>
    </row>
  </sheetData>
  <phoneticPr fontId="0" type="noConversion"/>
  <pageMargins left="1" right="0.75" top="0.75" bottom="0.5" header="0.5" footer="0.5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4"/>
  <sheetViews>
    <sheetView showZeros="0" zoomScale="142" zoomScaleNormal="142" workbookViewId="0">
      <pane ySplit="5" topLeftCell="A378" activePane="bottomLeft" state="frozen"/>
      <selection pane="bottomLeft" activeCell="D394" sqref="D394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</cols>
  <sheetData>
    <row r="1" spans="1:4" x14ac:dyDescent="0.2">
      <c r="A1" s="4" t="s">
        <v>17</v>
      </c>
    </row>
    <row r="2" spans="1:4" x14ac:dyDescent="0.2">
      <c r="A2" t="s">
        <v>16</v>
      </c>
    </row>
    <row r="3" spans="1:4" x14ac:dyDescent="0.2">
      <c r="A3" t="s">
        <v>18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v>198610.21299999999</v>
      </c>
      <c r="C7" s="2">
        <v>6406.7810645161289</v>
      </c>
      <c r="D7" s="2">
        <v>2338475.0885483869</v>
      </c>
    </row>
    <row r="8" spans="1:4" x14ac:dyDescent="0.2">
      <c r="A8" s="1" t="s">
        <v>1</v>
      </c>
      <c r="B8" s="2">
        <v>179245.55499999999</v>
      </c>
      <c r="C8" s="2">
        <v>6401.6269642857142</v>
      </c>
      <c r="D8" s="2">
        <v>2336593.8419642858</v>
      </c>
    </row>
    <row r="9" spans="1:4" x14ac:dyDescent="0.2">
      <c r="A9" s="1" t="s">
        <v>2</v>
      </c>
      <c r="B9" s="2">
        <v>202018.32199999999</v>
      </c>
      <c r="C9" s="2">
        <v>6516.7200645161283</v>
      </c>
      <c r="D9" s="2">
        <v>2378602.8235483868</v>
      </c>
    </row>
    <row r="10" spans="1:4" x14ac:dyDescent="0.2">
      <c r="A10" s="1" t="s">
        <v>3</v>
      </c>
      <c r="B10" s="2">
        <v>195783.33100000001</v>
      </c>
      <c r="C10" s="2">
        <v>6526.1110333333336</v>
      </c>
      <c r="D10" s="2">
        <v>2382030.5271666669</v>
      </c>
    </row>
    <row r="11" spans="1:4" x14ac:dyDescent="0.2">
      <c r="A11" s="1" t="s">
        <v>4</v>
      </c>
      <c r="B11" s="2">
        <v>200817.28599999999</v>
      </c>
      <c r="C11" s="2">
        <v>6477.9769677419354</v>
      </c>
      <c r="D11" s="2">
        <v>2364461.5932258065</v>
      </c>
    </row>
    <row r="12" spans="1:4" x14ac:dyDescent="0.2">
      <c r="A12" s="1" t="s">
        <v>5</v>
      </c>
      <c r="B12" s="2">
        <v>195103.28899999999</v>
      </c>
      <c r="C12" s="2">
        <v>6503.4429666666665</v>
      </c>
      <c r="D12" s="2">
        <v>2373756.6828333335</v>
      </c>
    </row>
    <row r="13" spans="1:4" x14ac:dyDescent="0.2">
      <c r="A13" s="1" t="s">
        <v>6</v>
      </c>
      <c r="B13" s="2">
        <v>201426.69</v>
      </c>
      <c r="C13" s="2">
        <v>6497.6351612903227</v>
      </c>
      <c r="D13" s="2">
        <v>2371636.8338709679</v>
      </c>
    </row>
    <row r="14" spans="1:4" x14ac:dyDescent="0.2">
      <c r="A14" s="1" t="s">
        <v>7</v>
      </c>
      <c r="B14" s="2">
        <v>201841.09299999999</v>
      </c>
      <c r="C14" s="2">
        <v>6511.0029999999997</v>
      </c>
      <c r="D14" s="2">
        <v>2376516.0949999997</v>
      </c>
    </row>
    <row r="15" spans="1:4" x14ac:dyDescent="0.2">
      <c r="A15" s="1" t="s">
        <v>8</v>
      </c>
      <c r="B15" s="2">
        <v>195749.45199999999</v>
      </c>
      <c r="C15" s="2">
        <v>6524.9817333333331</v>
      </c>
      <c r="D15" s="2">
        <v>2381618.3326666667</v>
      </c>
    </row>
    <row r="16" spans="1:4" x14ac:dyDescent="0.2">
      <c r="A16" s="1" t="s">
        <v>9</v>
      </c>
      <c r="B16" s="2">
        <v>203006.50599999999</v>
      </c>
      <c r="C16" s="2">
        <v>6548.5969677419353</v>
      </c>
      <c r="D16" s="2">
        <v>2390237.8932258063</v>
      </c>
    </row>
    <row r="17" spans="1:4" x14ac:dyDescent="0.2">
      <c r="A17" s="1" t="s">
        <v>10</v>
      </c>
      <c r="B17" s="2">
        <v>197074.891</v>
      </c>
      <c r="C17" s="2">
        <v>6569.1630333333333</v>
      </c>
      <c r="D17" s="2">
        <v>2397744.5071666664</v>
      </c>
    </row>
    <row r="18" spans="1:4" x14ac:dyDescent="0.2">
      <c r="A18" s="1" t="s">
        <v>11</v>
      </c>
      <c r="B18" s="2">
        <v>203441.16</v>
      </c>
      <c r="C18" s="2">
        <v>6562.6180645161294</v>
      </c>
      <c r="D18" s="2">
        <v>2395355.5935483873</v>
      </c>
    </row>
    <row r="19" spans="1:4" x14ac:dyDescent="0.2">
      <c r="A19" s="1"/>
      <c r="B19" s="2">
        <f>SUM(B7:B18)</f>
        <v>2374117.7879999997</v>
      </c>
      <c r="C19" s="2">
        <f>B19/365</f>
        <v>6504.4322958904104</v>
      </c>
      <c r="D19" s="2">
        <f>C19*365</f>
        <v>2374117.7879999997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v>204683.67</v>
      </c>
      <c r="C22" s="2">
        <v>6602.699032258065</v>
      </c>
      <c r="D22" s="2">
        <v>2409985.1467741937</v>
      </c>
    </row>
    <row r="23" spans="1:4" x14ac:dyDescent="0.2">
      <c r="A23" s="1" t="s">
        <v>1</v>
      </c>
      <c r="B23" s="2">
        <v>184078.64600000001</v>
      </c>
      <c r="C23" s="2">
        <v>6574.237357142857</v>
      </c>
      <c r="D23" s="2">
        <v>2399596.6353571429</v>
      </c>
    </row>
    <row r="24" spans="1:4" x14ac:dyDescent="0.2">
      <c r="A24" s="1" t="s">
        <v>2</v>
      </c>
      <c r="B24" s="2">
        <v>204273.247</v>
      </c>
      <c r="C24" s="2">
        <v>6589.4595806451616</v>
      </c>
      <c r="D24" s="2">
        <v>2405152.746935484</v>
      </c>
    </row>
    <row r="25" spans="1:4" x14ac:dyDescent="0.2">
      <c r="A25" s="1" t="s">
        <v>3</v>
      </c>
      <c r="B25" s="2">
        <v>197242.68100000001</v>
      </c>
      <c r="C25" s="2">
        <v>6574.756033333334</v>
      </c>
      <c r="D25" s="2">
        <v>2399785.9521666667</v>
      </c>
    </row>
    <row r="26" spans="1:4" x14ac:dyDescent="0.2">
      <c r="A26" s="1" t="s">
        <v>4</v>
      </c>
      <c r="B26" s="2">
        <v>202490.48199999999</v>
      </c>
      <c r="C26" s="2">
        <v>6531.9510322580645</v>
      </c>
      <c r="D26" s="2">
        <v>2384162.1267741937</v>
      </c>
    </row>
    <row r="27" spans="1:4" x14ac:dyDescent="0.2">
      <c r="A27" s="1" t="s">
        <v>5</v>
      </c>
      <c r="B27" s="2">
        <v>195778.96799999999</v>
      </c>
      <c r="C27" s="2">
        <v>6525.9655999999995</v>
      </c>
      <c r="D27" s="2">
        <v>2381977.4439999997</v>
      </c>
    </row>
    <row r="28" spans="1:4" x14ac:dyDescent="0.2">
      <c r="A28" s="1" t="s">
        <v>6</v>
      </c>
      <c r="B28" s="2">
        <v>202812.109</v>
      </c>
      <c r="C28" s="2">
        <v>6542.3260967741935</v>
      </c>
      <c r="D28" s="2">
        <v>2387949.0253225807</v>
      </c>
    </row>
    <row r="29" spans="1:4" x14ac:dyDescent="0.2">
      <c r="A29" s="1" t="s">
        <v>7</v>
      </c>
      <c r="B29" s="2">
        <v>202231.71599999999</v>
      </c>
      <c r="C29" s="2">
        <v>6523.6037419354834</v>
      </c>
      <c r="D29" s="2">
        <v>2381115.3658064515</v>
      </c>
    </row>
    <row r="30" spans="1:4" x14ac:dyDescent="0.2">
      <c r="A30" s="1" t="s">
        <v>8</v>
      </c>
      <c r="B30" s="2">
        <v>193980.98800000001</v>
      </c>
      <c r="C30" s="2">
        <v>6466.0329333333339</v>
      </c>
      <c r="D30" s="2">
        <v>2360102.0206666668</v>
      </c>
    </row>
    <row r="31" spans="1:4" x14ac:dyDescent="0.2">
      <c r="A31" s="1" t="s">
        <v>9</v>
      </c>
      <c r="B31" s="2">
        <v>202922.63800000001</v>
      </c>
      <c r="C31" s="2">
        <v>6545.8915483870969</v>
      </c>
      <c r="D31" s="2">
        <v>2389250.4151612902</v>
      </c>
    </row>
    <row r="32" spans="1:4" x14ac:dyDescent="0.2">
      <c r="A32" s="1" t="s">
        <v>10</v>
      </c>
      <c r="B32" s="2">
        <v>196199.07199999999</v>
      </c>
      <c r="C32" s="2">
        <v>6539.9690666666665</v>
      </c>
      <c r="D32" s="2">
        <v>2387088.7093333332</v>
      </c>
    </row>
    <row r="33" spans="1:4" x14ac:dyDescent="0.2">
      <c r="A33" s="1" t="s">
        <v>11</v>
      </c>
      <c r="B33" s="2">
        <v>203139.78599999999</v>
      </c>
      <c r="C33" s="2">
        <v>6552.8963225806447</v>
      </c>
      <c r="D33" s="2">
        <v>2391807.1577419355</v>
      </c>
    </row>
    <row r="34" spans="1:4" x14ac:dyDescent="0.2">
      <c r="A34" s="1"/>
      <c r="B34" s="2">
        <f>SUM(B22:B33)</f>
        <v>2389834.0029999996</v>
      </c>
      <c r="C34" s="2">
        <f>B34/365</f>
        <v>6547.4904191780806</v>
      </c>
      <c r="D34" s="2">
        <f>C34*365</f>
        <v>2389834.0029999996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v>202079</v>
      </c>
      <c r="C37" s="2">
        <v>6518.677419354839</v>
      </c>
      <c r="D37" s="2">
        <v>2385835.935483871</v>
      </c>
    </row>
    <row r="38" spans="1:4" x14ac:dyDescent="0.2">
      <c r="A38" s="1" t="s">
        <v>1</v>
      </c>
      <c r="B38" s="2">
        <v>189098</v>
      </c>
      <c r="C38" s="2">
        <v>6520.6206896551721</v>
      </c>
      <c r="D38" s="2">
        <v>2386547.1724137929</v>
      </c>
    </row>
    <row r="39" spans="1:4" x14ac:dyDescent="0.2">
      <c r="A39" s="1" t="s">
        <v>2</v>
      </c>
      <c r="B39" s="2">
        <v>201514</v>
      </c>
      <c r="C39" s="2">
        <v>6500.4516129032254</v>
      </c>
      <c r="D39" s="2">
        <v>2379165.2903225804</v>
      </c>
    </row>
    <row r="40" spans="1:4" x14ac:dyDescent="0.2">
      <c r="A40" s="1" t="s">
        <v>3</v>
      </c>
      <c r="B40" s="2">
        <v>193757</v>
      </c>
      <c r="C40" s="2">
        <v>6458.5666666666666</v>
      </c>
      <c r="D40" s="2">
        <v>2363835.4</v>
      </c>
    </row>
    <row r="41" spans="1:4" x14ac:dyDescent="0.2">
      <c r="A41" s="1" t="s">
        <v>4</v>
      </c>
      <c r="B41" s="2">
        <v>200924</v>
      </c>
      <c r="C41" s="2">
        <v>6481.4193548387093</v>
      </c>
      <c r="D41" s="2">
        <v>2372199.4838709678</v>
      </c>
    </row>
    <row r="42" spans="1:4" x14ac:dyDescent="0.2">
      <c r="A42" s="1" t="s">
        <v>5</v>
      </c>
      <c r="B42" s="2">
        <v>193215</v>
      </c>
      <c r="C42" s="2">
        <v>6440.5</v>
      </c>
      <c r="D42" s="2">
        <v>2357223</v>
      </c>
    </row>
    <row r="43" spans="1:4" x14ac:dyDescent="0.2">
      <c r="A43" s="1" t="s">
        <v>6</v>
      </c>
      <c r="B43" s="2">
        <v>199999</v>
      </c>
      <c r="C43" s="2">
        <v>6451.5806451612907</v>
      </c>
      <c r="D43" s="2">
        <v>2361278.5161290322</v>
      </c>
    </row>
    <row r="44" spans="1:4" x14ac:dyDescent="0.2">
      <c r="A44" s="1" t="s">
        <v>7</v>
      </c>
      <c r="B44" s="2">
        <v>199499</v>
      </c>
      <c r="C44" s="2">
        <v>6435.4516129032254</v>
      </c>
      <c r="D44" s="2">
        <v>2355375.2903225804</v>
      </c>
    </row>
    <row r="45" spans="1:4" x14ac:dyDescent="0.2">
      <c r="A45" s="1" t="s">
        <v>8</v>
      </c>
      <c r="B45" s="2">
        <v>192893</v>
      </c>
      <c r="C45" s="2">
        <v>6429.7666666666664</v>
      </c>
      <c r="D45" s="2">
        <v>2353294.6</v>
      </c>
    </row>
    <row r="46" spans="1:4" x14ac:dyDescent="0.2">
      <c r="A46" s="1" t="s">
        <v>9</v>
      </c>
      <c r="B46" s="2">
        <v>200726</v>
      </c>
      <c r="C46" s="2">
        <v>6475.0322580645161</v>
      </c>
      <c r="D46" s="2">
        <v>2369861.8064516131</v>
      </c>
    </row>
    <row r="47" spans="1:4" x14ac:dyDescent="0.2">
      <c r="A47" s="1" t="s">
        <v>10</v>
      </c>
      <c r="B47" s="2">
        <v>195543</v>
      </c>
      <c r="C47" s="2">
        <v>6518.1</v>
      </c>
      <c r="D47" s="2">
        <v>2385624.6</v>
      </c>
    </row>
    <row r="48" spans="1:4" x14ac:dyDescent="0.2">
      <c r="A48" s="1" t="s">
        <v>11</v>
      </c>
      <c r="B48" s="2">
        <v>203286</v>
      </c>
      <c r="C48" s="2">
        <v>6557.6129032258068</v>
      </c>
      <c r="D48" s="2">
        <v>2400086.3225806453</v>
      </c>
    </row>
    <row r="49" spans="1:4" x14ac:dyDescent="0.2">
      <c r="B49" s="2">
        <f>SUM(B37:B48)</f>
        <v>2372533</v>
      </c>
      <c r="C49" s="2">
        <f>B49/365</f>
        <v>6500.0904109589037</v>
      </c>
      <c r="D49" s="2">
        <f>C49*365</f>
        <v>2372533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v>207166</v>
      </c>
      <c r="C52" s="2">
        <v>6682.7741935483873</v>
      </c>
      <c r="D52" s="2">
        <v>2439212.5806451612</v>
      </c>
    </row>
    <row r="53" spans="1:4" x14ac:dyDescent="0.2">
      <c r="A53" s="1" t="s">
        <v>1</v>
      </c>
      <c r="B53" s="2">
        <v>189517</v>
      </c>
      <c r="C53" s="2">
        <v>6768.4642857142853</v>
      </c>
      <c r="D53" s="2">
        <v>2470489.4642857141</v>
      </c>
    </row>
    <row r="54" spans="1:4" x14ac:dyDescent="0.2">
      <c r="A54" s="1" t="s">
        <v>2</v>
      </c>
      <c r="B54" s="2">
        <v>213407</v>
      </c>
      <c r="C54" s="2">
        <v>6884.0967741935483</v>
      </c>
      <c r="D54" s="2">
        <v>2512695.3225806453</v>
      </c>
    </row>
    <row r="55" spans="1:4" x14ac:dyDescent="0.2">
      <c r="A55" s="1" t="s">
        <v>3</v>
      </c>
      <c r="B55" s="2">
        <v>208784</v>
      </c>
      <c r="C55" s="2">
        <v>6959.4666666666662</v>
      </c>
      <c r="D55" s="2">
        <v>2540205.333333333</v>
      </c>
    </row>
    <row r="56" spans="1:4" x14ac:dyDescent="0.2">
      <c r="A56" s="1" t="s">
        <v>4</v>
      </c>
      <c r="B56" s="2">
        <v>220393</v>
      </c>
      <c r="C56" s="2">
        <v>7109.4516129032254</v>
      </c>
      <c r="D56" s="2">
        <v>2594949.8387096771</v>
      </c>
    </row>
    <row r="57" spans="1:4" x14ac:dyDescent="0.2">
      <c r="A57" s="1" t="s">
        <v>5</v>
      </c>
      <c r="B57" s="2">
        <v>211652</v>
      </c>
      <c r="C57" s="2">
        <v>7055.0666666666666</v>
      </c>
      <c r="D57" s="2">
        <v>2575099.3333333335</v>
      </c>
    </row>
    <row r="58" spans="1:4" x14ac:dyDescent="0.2">
      <c r="A58" s="1" t="s">
        <v>6</v>
      </c>
      <c r="B58" s="2">
        <v>218539</v>
      </c>
      <c r="C58" s="2">
        <v>7049.6451612903229</v>
      </c>
      <c r="D58" s="2">
        <v>2573120.4838709678</v>
      </c>
    </row>
    <row r="59" spans="1:4" x14ac:dyDescent="0.2">
      <c r="A59" s="1" t="s">
        <v>7</v>
      </c>
      <c r="B59" s="2">
        <v>220603</v>
      </c>
      <c r="C59" s="2">
        <v>7116.2258064516127</v>
      </c>
      <c r="D59" s="2">
        <v>2597422.4193548388</v>
      </c>
    </row>
    <row r="60" spans="1:4" x14ac:dyDescent="0.2">
      <c r="A60" s="1" t="s">
        <v>8</v>
      </c>
      <c r="B60" s="2">
        <v>214523</v>
      </c>
      <c r="C60" s="2">
        <v>7150.7666666666664</v>
      </c>
      <c r="D60" s="2">
        <v>2610029.833333333</v>
      </c>
    </row>
    <row r="61" spans="1:4" x14ac:dyDescent="0.2">
      <c r="A61" s="1" t="s">
        <v>9</v>
      </c>
      <c r="B61" s="2">
        <v>225779</v>
      </c>
      <c r="C61" s="2">
        <v>7283.1935483870966</v>
      </c>
      <c r="D61" s="2">
        <v>2658365.6451612902</v>
      </c>
    </row>
    <row r="62" spans="1:4" x14ac:dyDescent="0.2">
      <c r="A62" s="1" t="s">
        <v>10</v>
      </c>
      <c r="B62" s="2">
        <v>220891</v>
      </c>
      <c r="C62" s="2">
        <v>7363.0333333333338</v>
      </c>
      <c r="D62" s="2">
        <v>2687507.166666667</v>
      </c>
    </row>
    <row r="63" spans="1:4" x14ac:dyDescent="0.2">
      <c r="A63" s="1" t="s">
        <v>11</v>
      </c>
      <c r="B63" s="2">
        <v>231533</v>
      </c>
      <c r="C63" s="2">
        <v>7468.8064516129034</v>
      </c>
      <c r="D63" s="2">
        <v>2726114.3548387098</v>
      </c>
    </row>
    <row r="64" spans="1:4" x14ac:dyDescent="0.2">
      <c r="B64" s="2">
        <f>SUM(B52:B63)</f>
        <v>2582787</v>
      </c>
      <c r="C64" s="2">
        <f>B64/365</f>
        <v>7076.1287671232876</v>
      </c>
      <c r="D64" s="2">
        <f>C64*365</f>
        <v>2582787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v>227832</v>
      </c>
      <c r="C67" s="2">
        <v>7349</v>
      </c>
      <c r="D67" s="2">
        <v>2682385</v>
      </c>
    </row>
    <row r="68" spans="1:4" x14ac:dyDescent="0.2">
      <c r="A68" s="1" t="s">
        <v>1</v>
      </c>
      <c r="B68" s="2">
        <v>207420</v>
      </c>
      <c r="C68" s="2">
        <v>7408</v>
      </c>
      <c r="D68" s="2">
        <v>2703920</v>
      </c>
    </row>
    <row r="69" spans="1:4" x14ac:dyDescent="0.2">
      <c r="A69" s="1" t="s">
        <v>2</v>
      </c>
      <c r="B69" s="2">
        <v>230665</v>
      </c>
      <c r="C69" s="2">
        <v>7441</v>
      </c>
      <c r="D69" s="2">
        <v>2715965</v>
      </c>
    </row>
    <row r="70" spans="1:4" x14ac:dyDescent="0.2">
      <c r="A70" s="1" t="s">
        <v>3</v>
      </c>
      <c r="B70" s="2">
        <v>221512</v>
      </c>
      <c r="C70" s="2">
        <v>7384</v>
      </c>
      <c r="D70" s="2">
        <v>2695160</v>
      </c>
    </row>
    <row r="71" spans="1:4" x14ac:dyDescent="0.2">
      <c r="A71" s="1" t="s">
        <v>4</v>
      </c>
      <c r="B71" s="2">
        <v>228349</v>
      </c>
      <c r="C71" s="2">
        <v>7366</v>
      </c>
      <c r="D71" s="2">
        <v>2688590</v>
      </c>
    </row>
    <row r="72" spans="1:4" x14ac:dyDescent="0.2">
      <c r="A72" s="1" t="s">
        <v>5</v>
      </c>
      <c r="B72" s="2">
        <v>222900</v>
      </c>
      <c r="C72" s="2">
        <v>7430</v>
      </c>
      <c r="D72" s="2">
        <v>2711950</v>
      </c>
    </row>
    <row r="73" spans="1:4" x14ac:dyDescent="0.2">
      <c r="A73" s="1" t="s">
        <v>6</v>
      </c>
      <c r="B73" s="2">
        <v>227725</v>
      </c>
      <c r="C73" s="2">
        <v>7346</v>
      </c>
      <c r="D73" s="2">
        <v>2681290</v>
      </c>
    </row>
    <row r="74" spans="1:4" x14ac:dyDescent="0.2">
      <c r="A74" s="1" t="s">
        <v>7</v>
      </c>
      <c r="B74" s="2">
        <v>228593</v>
      </c>
      <c r="C74" s="2">
        <v>7374</v>
      </c>
      <c r="D74" s="2">
        <v>2691510</v>
      </c>
    </row>
    <row r="75" spans="1:4" x14ac:dyDescent="0.2">
      <c r="A75" s="1" t="s">
        <v>8</v>
      </c>
      <c r="B75" s="2">
        <v>222884</v>
      </c>
      <c r="C75" s="2">
        <v>7429</v>
      </c>
      <c r="D75" s="2">
        <v>2711585</v>
      </c>
    </row>
    <row r="76" spans="1:4" x14ac:dyDescent="0.2">
      <c r="A76" s="1" t="s">
        <v>9</v>
      </c>
      <c r="B76" s="2">
        <v>231647</v>
      </c>
      <c r="C76" s="2">
        <v>7472</v>
      </c>
      <c r="D76" s="2">
        <v>2727280</v>
      </c>
    </row>
    <row r="77" spans="1:4" x14ac:dyDescent="0.2">
      <c r="A77" s="1" t="s">
        <v>10</v>
      </c>
      <c r="B77" s="2">
        <v>226153</v>
      </c>
      <c r="C77" s="2">
        <v>7538</v>
      </c>
      <c r="D77" s="2">
        <v>2751370</v>
      </c>
    </row>
    <row r="78" spans="1:4" x14ac:dyDescent="0.2">
      <c r="A78" s="1" t="s">
        <v>11</v>
      </c>
      <c r="B78" s="2">
        <v>234359</v>
      </c>
      <c r="C78" s="2">
        <v>7560</v>
      </c>
      <c r="D78" s="2">
        <v>2759400</v>
      </c>
    </row>
    <row r="79" spans="1:4" x14ac:dyDescent="0.2">
      <c r="B79" s="2">
        <v>2710039</v>
      </c>
      <c r="C79" s="2">
        <v>7424.7643835616436</v>
      </c>
      <c r="D79" s="2">
        <v>2710039</v>
      </c>
    </row>
    <row r="81" spans="1:7" x14ac:dyDescent="0.2">
      <c r="A81" s="5">
        <v>2003</v>
      </c>
      <c r="B81" s="2"/>
      <c r="C81" s="2"/>
      <c r="D81" s="2"/>
    </row>
    <row r="82" spans="1:7" x14ac:dyDescent="0.2">
      <c r="A82" s="1" t="s">
        <v>0</v>
      </c>
      <c r="B82" s="2">
        <v>233971</v>
      </c>
      <c r="C82" s="2">
        <v>7547.4516129032254</v>
      </c>
      <c r="D82" s="2">
        <v>2754819.8387096771</v>
      </c>
    </row>
    <row r="83" spans="1:7" x14ac:dyDescent="0.2">
      <c r="A83" s="1" t="s">
        <v>1</v>
      </c>
      <c r="B83" s="2">
        <v>212515</v>
      </c>
      <c r="C83" s="2">
        <v>7589.8214285714284</v>
      </c>
      <c r="D83" s="2">
        <v>2770284.8214285714</v>
      </c>
    </row>
    <row r="84" spans="1:7" x14ac:dyDescent="0.2">
      <c r="A84" s="1" t="s">
        <v>2</v>
      </c>
      <c r="B84" s="2">
        <v>237165</v>
      </c>
      <c r="C84" s="2">
        <v>7650.4838709677415</v>
      </c>
      <c r="D84" s="2">
        <v>2792426.6129032257</v>
      </c>
    </row>
    <row r="85" spans="1:7" x14ac:dyDescent="0.2">
      <c r="A85" s="1" t="s">
        <v>3</v>
      </c>
      <c r="B85" s="2">
        <v>229543</v>
      </c>
      <c r="C85" s="2">
        <v>7651.4333333333334</v>
      </c>
      <c r="D85" s="2">
        <v>2792773.1666666665</v>
      </c>
    </row>
    <row r="86" spans="1:7" x14ac:dyDescent="0.2">
      <c r="A86" s="1" t="s">
        <v>4</v>
      </c>
      <c r="B86" s="2">
        <v>238699</v>
      </c>
      <c r="C86" s="2">
        <v>7699.9677419354839</v>
      </c>
      <c r="D86" s="2">
        <v>2810488.2258064514</v>
      </c>
    </row>
    <row r="87" spans="1:7" x14ac:dyDescent="0.2">
      <c r="A87" s="1" t="s">
        <v>5</v>
      </c>
      <c r="B87" s="2">
        <v>228817</v>
      </c>
      <c r="C87" s="2">
        <v>7627.2333333333336</v>
      </c>
      <c r="D87" s="2">
        <v>2783940.166666667</v>
      </c>
    </row>
    <row r="88" spans="1:7" x14ac:dyDescent="0.2">
      <c r="A88" s="1" t="s">
        <v>6</v>
      </c>
      <c r="B88" s="2">
        <v>236997</v>
      </c>
      <c r="C88" s="2">
        <v>7645.0645161290322</v>
      </c>
      <c r="D88" s="2">
        <v>2790448.5483870967</v>
      </c>
    </row>
    <row r="89" spans="1:7" x14ac:dyDescent="0.2">
      <c r="A89" s="1" t="s">
        <v>7</v>
      </c>
      <c r="B89" s="2">
        <v>237112</v>
      </c>
      <c r="C89" s="2">
        <v>7648.7741935483873</v>
      </c>
      <c r="D89" s="2">
        <v>2791802.5806451612</v>
      </c>
    </row>
    <row r="90" spans="1:7" x14ac:dyDescent="0.2">
      <c r="A90" s="1" t="s">
        <v>8</v>
      </c>
      <c r="B90" s="2">
        <v>228923</v>
      </c>
      <c r="C90" s="2">
        <v>7630.7666666666664</v>
      </c>
      <c r="D90" s="2">
        <v>2785229.833333333</v>
      </c>
    </row>
    <row r="91" spans="1:7" x14ac:dyDescent="0.2">
      <c r="A91" s="1" t="s">
        <v>9</v>
      </c>
      <c r="B91" s="2">
        <v>238043</v>
      </c>
      <c r="C91" s="2">
        <v>7678.8064516129034</v>
      </c>
      <c r="D91" s="2">
        <v>2802764.3548387098</v>
      </c>
      <c r="G91" s="8"/>
    </row>
    <row r="92" spans="1:7" x14ac:dyDescent="0.2">
      <c r="A92" s="1" t="s">
        <v>10</v>
      </c>
      <c r="B92" s="2">
        <v>231113</v>
      </c>
      <c r="C92" s="2">
        <v>7703.7666666666664</v>
      </c>
      <c r="D92" s="2">
        <v>2811874.833333333</v>
      </c>
    </row>
    <row r="93" spans="1:7" x14ac:dyDescent="0.2">
      <c r="A93" s="1" t="s">
        <v>11</v>
      </c>
      <c r="B93" s="2">
        <v>239018</v>
      </c>
      <c r="C93" s="2">
        <v>7710.2580645161288</v>
      </c>
      <c r="D93" s="2">
        <v>2814244.1935483869</v>
      </c>
    </row>
    <row r="94" spans="1:7" x14ac:dyDescent="0.2">
      <c r="B94" s="2">
        <f>SUM(B82:B93)</f>
        <v>2791916</v>
      </c>
      <c r="C94" s="2">
        <f>B94/365</f>
        <v>7649.084931506849</v>
      </c>
      <c r="D94" s="2">
        <f>B94</f>
        <v>2791916</v>
      </c>
    </row>
    <row r="95" spans="1:7" x14ac:dyDescent="0.2">
      <c r="B95" s="8"/>
      <c r="C95" s="8"/>
      <c r="D95" s="8"/>
    </row>
    <row r="96" spans="1:7" x14ac:dyDescent="0.2">
      <c r="A96" s="5">
        <v>2004</v>
      </c>
      <c r="B96" s="8"/>
      <c r="C96" s="8"/>
      <c r="D96" s="8"/>
    </row>
    <row r="97" spans="1:4" x14ac:dyDescent="0.2">
      <c r="A97" s="1" t="s">
        <v>0</v>
      </c>
      <c r="B97" s="8">
        <v>237193</v>
      </c>
      <c r="C97" s="8">
        <v>7651</v>
      </c>
      <c r="D97" s="8">
        <v>2800408</v>
      </c>
    </row>
    <row r="98" spans="1:4" x14ac:dyDescent="0.2">
      <c r="A98" s="1" t="s">
        <v>1</v>
      </c>
      <c r="B98" s="8">
        <v>221571</v>
      </c>
      <c r="C98" s="8">
        <v>7640</v>
      </c>
      <c r="D98" s="8">
        <v>2796379</v>
      </c>
    </row>
    <row r="99" spans="1:4" x14ac:dyDescent="0.2">
      <c r="A99" s="1" t="s">
        <v>2</v>
      </c>
      <c r="B99" s="8">
        <v>233672</v>
      </c>
      <c r="C99" s="8">
        <v>7538</v>
      </c>
      <c r="D99" s="8">
        <v>2758837</v>
      </c>
    </row>
    <row r="100" spans="1:4" x14ac:dyDescent="0.2">
      <c r="A100" s="1" t="s">
        <v>3</v>
      </c>
      <c r="B100" s="8">
        <v>223755</v>
      </c>
      <c r="C100" s="2">
        <v>7459</v>
      </c>
      <c r="D100" s="2">
        <v>2729811</v>
      </c>
    </row>
    <row r="101" spans="1:4" x14ac:dyDescent="0.2">
      <c r="A101" s="1" t="s">
        <v>4</v>
      </c>
      <c r="B101" s="8">
        <v>228651</v>
      </c>
      <c r="C101" s="8">
        <v>7376</v>
      </c>
      <c r="D101" s="8">
        <v>2699557</v>
      </c>
    </row>
    <row r="102" spans="1:4" x14ac:dyDescent="0.2">
      <c r="A102" s="1" t="s">
        <v>5</v>
      </c>
      <c r="B102" s="8">
        <v>219970</v>
      </c>
      <c r="C102" s="8">
        <v>7332</v>
      </c>
      <c r="D102" s="8">
        <v>2683634</v>
      </c>
    </row>
    <row r="103" spans="1:4" x14ac:dyDescent="0.2">
      <c r="A103" s="1" t="s">
        <v>6</v>
      </c>
      <c r="B103" s="8">
        <v>211584</v>
      </c>
      <c r="C103" s="8">
        <v>6825</v>
      </c>
      <c r="D103" s="8">
        <v>2498056</v>
      </c>
    </row>
    <row r="104" spans="1:4" x14ac:dyDescent="0.2">
      <c r="A104" s="1" t="s">
        <v>7</v>
      </c>
      <c r="B104" s="8">
        <v>204527</v>
      </c>
      <c r="C104" s="8">
        <v>6598</v>
      </c>
      <c r="D104" s="8">
        <v>2414738</v>
      </c>
    </row>
    <row r="105" spans="1:4" x14ac:dyDescent="0.2">
      <c r="A105" s="1" t="s">
        <v>8</v>
      </c>
      <c r="B105" s="8">
        <v>198486</v>
      </c>
      <c r="C105" s="8">
        <v>6616</v>
      </c>
      <c r="D105" s="8">
        <v>2421529</v>
      </c>
    </row>
    <row r="106" spans="1:4" x14ac:dyDescent="0.2">
      <c r="A106" s="1" t="s">
        <v>9</v>
      </c>
      <c r="B106" s="8">
        <v>205816</v>
      </c>
      <c r="C106" s="8">
        <v>6639</v>
      </c>
      <c r="D106" s="8">
        <v>2429957</v>
      </c>
    </row>
    <row r="107" spans="1:4" x14ac:dyDescent="0.2">
      <c r="A107" s="1" t="s">
        <v>10</v>
      </c>
      <c r="B107" s="8">
        <v>200365</v>
      </c>
      <c r="C107" s="8">
        <v>6679</v>
      </c>
      <c r="D107" s="8">
        <v>2444453</v>
      </c>
    </row>
    <row r="108" spans="1:4" x14ac:dyDescent="0.2">
      <c r="A108" s="1" t="s">
        <v>11</v>
      </c>
      <c r="B108" s="8">
        <v>206569</v>
      </c>
      <c r="C108" s="8">
        <v>6664</v>
      </c>
      <c r="D108" s="8">
        <v>2438847</v>
      </c>
    </row>
    <row r="109" spans="1:4" x14ac:dyDescent="0.2">
      <c r="B109" s="8">
        <v>2592159</v>
      </c>
      <c r="C109" s="8">
        <v>7082</v>
      </c>
      <c r="D109" s="8">
        <v>2592159</v>
      </c>
    </row>
    <row r="111" spans="1:4" x14ac:dyDescent="0.2">
      <c r="A111" s="5">
        <v>2005</v>
      </c>
      <c r="B111" s="8"/>
      <c r="C111" s="8"/>
      <c r="D111" s="8"/>
    </row>
    <row r="112" spans="1:4" x14ac:dyDescent="0.2">
      <c r="A112" s="1" t="s">
        <v>0</v>
      </c>
      <c r="B112" s="8">
        <v>209194</v>
      </c>
      <c r="C112" s="8">
        <v>6748.1935483871002</v>
      </c>
      <c r="D112" s="8">
        <v>2463090.6451612902</v>
      </c>
    </row>
    <row r="113" spans="1:7" x14ac:dyDescent="0.2">
      <c r="A113" s="1" t="s">
        <v>1</v>
      </c>
      <c r="B113" s="8">
        <v>198476</v>
      </c>
      <c r="C113" s="8">
        <v>7088.4285714285697</v>
      </c>
      <c r="D113" s="8">
        <v>2587276.42857143</v>
      </c>
    </row>
    <row r="114" spans="1:7" x14ac:dyDescent="0.2">
      <c r="A114" s="1" t="s">
        <v>2</v>
      </c>
      <c r="B114" s="8">
        <v>230561</v>
      </c>
      <c r="C114" s="8">
        <v>7437.4516129032299</v>
      </c>
      <c r="D114" s="8">
        <v>2714669.8387096799</v>
      </c>
    </row>
    <row r="115" spans="1:7" x14ac:dyDescent="0.2">
      <c r="A115" s="1" t="s">
        <v>3</v>
      </c>
      <c r="B115" s="8">
        <v>232657</v>
      </c>
      <c r="C115" s="2">
        <v>7755.2333333333299</v>
      </c>
      <c r="D115" s="2">
        <v>2830660.1666666698</v>
      </c>
    </row>
    <row r="116" spans="1:7" x14ac:dyDescent="0.2">
      <c r="A116" s="1" t="s">
        <v>4</v>
      </c>
      <c r="B116" s="8">
        <v>248208</v>
      </c>
      <c r="C116" s="8">
        <v>8006.7096774193597</v>
      </c>
      <c r="D116" s="8">
        <v>2922449.0322580598</v>
      </c>
    </row>
    <row r="117" spans="1:7" x14ac:dyDescent="0.2">
      <c r="A117" s="1" t="s">
        <v>5</v>
      </c>
      <c r="B117" s="8">
        <v>246621</v>
      </c>
      <c r="C117" s="8">
        <v>8220.7000000000007</v>
      </c>
      <c r="D117" s="8">
        <v>3000555.5</v>
      </c>
    </row>
    <row r="118" spans="1:7" x14ac:dyDescent="0.2">
      <c r="A118" s="1" t="s">
        <v>6</v>
      </c>
      <c r="B118" s="8">
        <v>258055</v>
      </c>
      <c r="C118" s="8">
        <v>8324.3548387096798</v>
      </c>
      <c r="D118" s="8">
        <v>3038389.5161290299</v>
      </c>
    </row>
    <row r="119" spans="1:7" x14ac:dyDescent="0.2">
      <c r="A119" s="1" t="s">
        <v>7</v>
      </c>
      <c r="B119" s="8">
        <v>258414</v>
      </c>
      <c r="C119" s="8">
        <v>8335.9354838709696</v>
      </c>
      <c r="D119" s="8">
        <v>3042616.4516129</v>
      </c>
    </row>
    <row r="120" spans="1:7" x14ac:dyDescent="0.2">
      <c r="A120" s="1" t="s">
        <v>8</v>
      </c>
      <c r="B120" s="8">
        <v>247889</v>
      </c>
      <c r="C120" s="8">
        <v>8262.9666666666708</v>
      </c>
      <c r="D120" s="8">
        <v>3015982.8333333302</v>
      </c>
    </row>
    <row r="121" spans="1:7" x14ac:dyDescent="0.2">
      <c r="A121" s="1" t="s">
        <v>9</v>
      </c>
      <c r="B121" s="8">
        <v>256848</v>
      </c>
      <c r="C121" s="8">
        <v>8285.4193548387102</v>
      </c>
      <c r="D121" s="8">
        <v>3024178.0645161299</v>
      </c>
    </row>
    <row r="122" spans="1:7" x14ac:dyDescent="0.2">
      <c r="A122" s="1" t="s">
        <v>10</v>
      </c>
      <c r="B122" s="8">
        <v>249646</v>
      </c>
      <c r="C122" s="8">
        <v>8322</v>
      </c>
      <c r="D122" s="8">
        <v>3037360</v>
      </c>
    </row>
    <row r="123" spans="1:7" x14ac:dyDescent="0.2">
      <c r="A123" s="1" t="s">
        <v>11</v>
      </c>
      <c r="B123" s="8">
        <v>257699</v>
      </c>
      <c r="C123" s="8">
        <v>8313</v>
      </c>
      <c r="D123" s="8">
        <v>3034198</v>
      </c>
    </row>
    <row r="124" spans="1:7" x14ac:dyDescent="0.2">
      <c r="B124" s="8">
        <f>SUM(B112:B123)</f>
        <v>2894268</v>
      </c>
      <c r="C124" s="8">
        <v>7930</v>
      </c>
      <c r="D124" s="8">
        <v>2894268</v>
      </c>
    </row>
    <row r="126" spans="1:7" x14ac:dyDescent="0.2">
      <c r="A126" s="5">
        <v>2006</v>
      </c>
      <c r="B126" s="8"/>
      <c r="C126" s="8"/>
      <c r="D126" s="8"/>
    </row>
    <row r="127" spans="1:7" x14ac:dyDescent="0.2">
      <c r="A127" s="1" t="s">
        <v>0</v>
      </c>
      <c r="B127" s="8">
        <v>258683</v>
      </c>
      <c r="C127" s="2">
        <v>8345</v>
      </c>
      <c r="D127" s="2">
        <v>3045784</v>
      </c>
      <c r="G127" s="8"/>
    </row>
    <row r="128" spans="1:7" x14ac:dyDescent="0.2">
      <c r="A128" s="1" t="s">
        <v>1</v>
      </c>
      <c r="B128" s="8">
        <v>233558</v>
      </c>
      <c r="C128" s="2">
        <v>8341</v>
      </c>
      <c r="D128" s="2">
        <v>3044595</v>
      </c>
      <c r="G128" s="8"/>
    </row>
    <row r="129" spans="1:7" x14ac:dyDescent="0.2">
      <c r="A129" s="1" t="s">
        <v>2</v>
      </c>
      <c r="B129" s="8">
        <v>258740</v>
      </c>
      <c r="C129" s="2">
        <v>8346</v>
      </c>
      <c r="D129" s="2">
        <v>3046455</v>
      </c>
      <c r="G129" s="8"/>
    </row>
    <row r="130" spans="1:7" x14ac:dyDescent="0.2">
      <c r="A130" s="1" t="s">
        <v>3</v>
      </c>
      <c r="B130" s="8">
        <v>250736</v>
      </c>
      <c r="C130" s="2">
        <v>8358</v>
      </c>
      <c r="D130" s="2">
        <v>3050621</v>
      </c>
      <c r="G130" s="8"/>
    </row>
    <row r="131" spans="1:7" x14ac:dyDescent="0.2">
      <c r="A131" s="1" t="s">
        <v>4</v>
      </c>
      <c r="B131" s="8">
        <v>259084</v>
      </c>
      <c r="C131" s="2">
        <v>8358</v>
      </c>
      <c r="D131" s="2">
        <v>3050505</v>
      </c>
      <c r="G131" s="8"/>
    </row>
    <row r="132" spans="1:7" x14ac:dyDescent="0.2">
      <c r="A132" s="1" t="s">
        <v>5</v>
      </c>
      <c r="B132" s="8">
        <v>250260</v>
      </c>
      <c r="C132" s="2">
        <v>8342</v>
      </c>
      <c r="D132" s="2">
        <v>3044830</v>
      </c>
      <c r="G132" s="8"/>
    </row>
    <row r="133" spans="1:7" x14ac:dyDescent="0.2">
      <c r="A133" s="1" t="s">
        <v>6</v>
      </c>
      <c r="B133" s="8">
        <v>258342</v>
      </c>
      <c r="C133" s="2">
        <v>8334</v>
      </c>
      <c r="D133" s="2">
        <v>3041769</v>
      </c>
      <c r="G133" s="8"/>
    </row>
    <row r="134" spans="1:7" x14ac:dyDescent="0.2">
      <c r="A134" s="1" t="s">
        <v>7</v>
      </c>
      <c r="B134" s="8">
        <v>256648</v>
      </c>
      <c r="C134" s="2">
        <v>8279</v>
      </c>
      <c r="D134" s="2">
        <v>3021823</v>
      </c>
      <c r="G134" s="8"/>
    </row>
    <row r="135" spans="1:7" x14ac:dyDescent="0.2">
      <c r="A135" s="1" t="s">
        <v>8</v>
      </c>
      <c r="B135" s="8">
        <v>249117</v>
      </c>
      <c r="C135" s="2">
        <v>8304</v>
      </c>
      <c r="D135" s="2">
        <v>3030924</v>
      </c>
    </row>
    <row r="136" spans="1:7" x14ac:dyDescent="0.2">
      <c r="A136" s="1" t="s">
        <v>9</v>
      </c>
      <c r="B136" s="8">
        <v>261716</v>
      </c>
      <c r="C136" s="2">
        <v>8442</v>
      </c>
      <c r="D136" s="2">
        <v>3081495</v>
      </c>
    </row>
    <row r="137" spans="1:7" x14ac:dyDescent="0.2">
      <c r="A137" s="1" t="s">
        <v>10</v>
      </c>
      <c r="B137" s="8">
        <v>252299</v>
      </c>
      <c r="C137" s="2">
        <v>8410</v>
      </c>
      <c r="D137" s="2">
        <v>3069638</v>
      </c>
    </row>
    <row r="138" spans="1:7" x14ac:dyDescent="0.2">
      <c r="A138" s="1" t="s">
        <v>11</v>
      </c>
      <c r="B138" s="8">
        <v>261944</v>
      </c>
      <c r="C138" s="2">
        <v>8450</v>
      </c>
      <c r="D138" s="2">
        <v>3084179</v>
      </c>
    </row>
    <row r="139" spans="1:7" x14ac:dyDescent="0.2">
      <c r="B139" s="8">
        <v>3051127</v>
      </c>
      <c r="C139" s="2">
        <v>8359</v>
      </c>
      <c r="D139" s="2">
        <v>3051127</v>
      </c>
    </row>
    <row r="141" spans="1:7" x14ac:dyDescent="0.2">
      <c r="A141" s="5">
        <v>2007</v>
      </c>
      <c r="B141" s="8"/>
      <c r="C141" s="8"/>
      <c r="D141" s="8"/>
    </row>
    <row r="142" spans="1:7" x14ac:dyDescent="0.2">
      <c r="A142" s="1" t="s">
        <v>0</v>
      </c>
      <c r="B142" s="8">
        <v>259577</v>
      </c>
      <c r="C142" s="2">
        <f>B142/31</f>
        <v>8373.4516129032254</v>
      </c>
      <c r="D142" s="2">
        <f t="shared" ref="D142:D153" si="0">C142*365</f>
        <v>3056309.8387096771</v>
      </c>
      <c r="F142" s="2"/>
    </row>
    <row r="143" spans="1:7" x14ac:dyDescent="0.2">
      <c r="A143" s="1" t="s">
        <v>1</v>
      </c>
      <c r="B143" s="2">
        <v>234155</v>
      </c>
      <c r="C143" s="2">
        <f>B143/28</f>
        <v>8362.6785714285706</v>
      </c>
      <c r="D143" s="2">
        <f t="shared" si="0"/>
        <v>3052377.6785714282</v>
      </c>
      <c r="F143" s="2"/>
    </row>
    <row r="144" spans="1:7" x14ac:dyDescent="0.2">
      <c r="A144" s="1" t="s">
        <v>2</v>
      </c>
      <c r="B144" s="8">
        <v>260259</v>
      </c>
      <c r="C144" s="2">
        <f>B144/31</f>
        <v>8395.4516129032254</v>
      </c>
      <c r="D144" s="2">
        <f t="shared" si="0"/>
        <v>3064339.8387096771</v>
      </c>
      <c r="F144" s="2"/>
    </row>
    <row r="145" spans="1:7" x14ac:dyDescent="0.2">
      <c r="A145" s="1" t="s">
        <v>3</v>
      </c>
      <c r="B145" s="8">
        <v>252584</v>
      </c>
      <c r="C145" s="2">
        <f>B145/30</f>
        <v>8419.4666666666672</v>
      </c>
      <c r="D145" s="2">
        <f t="shared" si="0"/>
        <v>3073105.3333333335</v>
      </c>
      <c r="F145" s="2"/>
    </row>
    <row r="146" spans="1:7" x14ac:dyDescent="0.2">
      <c r="A146" s="1" t="s">
        <v>4</v>
      </c>
      <c r="B146" s="8">
        <v>262140</v>
      </c>
      <c r="C146" s="2">
        <f>B146/31</f>
        <v>8456.1290322580644</v>
      </c>
      <c r="D146" s="2">
        <f t="shared" si="0"/>
        <v>3086487.0967741935</v>
      </c>
      <c r="F146" s="2"/>
    </row>
    <row r="147" spans="1:7" x14ac:dyDescent="0.2">
      <c r="A147" s="1" t="s">
        <v>5</v>
      </c>
      <c r="B147" s="8">
        <v>251822</v>
      </c>
      <c r="C147" s="2">
        <f>B147/30</f>
        <v>8394.0666666666675</v>
      </c>
      <c r="D147" s="2">
        <f t="shared" si="0"/>
        <v>3063834.3333333335</v>
      </c>
      <c r="F147" s="2"/>
    </row>
    <row r="148" spans="1:7" x14ac:dyDescent="0.2">
      <c r="A148" s="1" t="s">
        <v>6</v>
      </c>
      <c r="B148" s="8">
        <v>262223</v>
      </c>
      <c r="C148" s="2">
        <f>B148/31</f>
        <v>8458.8064516129034</v>
      </c>
      <c r="D148" s="2">
        <f t="shared" si="0"/>
        <v>3087464.3548387098</v>
      </c>
      <c r="F148" s="2"/>
    </row>
    <row r="149" spans="1:7" x14ac:dyDescent="0.2">
      <c r="A149" s="1" t="s">
        <v>7</v>
      </c>
      <c r="B149" s="8">
        <v>261682</v>
      </c>
      <c r="C149" s="2">
        <f>B149/31</f>
        <v>8441.354838709678</v>
      </c>
      <c r="D149" s="2">
        <f t="shared" si="0"/>
        <v>3081094.5161290322</v>
      </c>
      <c r="F149" s="2"/>
    </row>
    <row r="150" spans="1:7" x14ac:dyDescent="0.2">
      <c r="A150" s="1" t="s">
        <v>8</v>
      </c>
      <c r="B150" s="8">
        <v>253910</v>
      </c>
      <c r="C150" s="2">
        <f>B150/30</f>
        <v>8463.6666666666661</v>
      </c>
      <c r="D150" s="2">
        <f t="shared" si="0"/>
        <v>3089238.333333333</v>
      </c>
    </row>
    <row r="151" spans="1:7" x14ac:dyDescent="0.2">
      <c r="A151" s="1" t="s">
        <v>9</v>
      </c>
      <c r="B151" s="8">
        <v>263522</v>
      </c>
      <c r="C151" s="2">
        <f>B151/31</f>
        <v>8500.7096774193542</v>
      </c>
      <c r="D151" s="2">
        <f t="shared" si="0"/>
        <v>3102759.0322580645</v>
      </c>
    </row>
    <row r="152" spans="1:7" x14ac:dyDescent="0.2">
      <c r="A152" s="1" t="s">
        <v>10</v>
      </c>
      <c r="B152" s="8">
        <v>255495</v>
      </c>
      <c r="C152" s="2">
        <f>B152/30</f>
        <v>8516.5</v>
      </c>
      <c r="D152" s="2">
        <f t="shared" si="0"/>
        <v>3108522.5</v>
      </c>
    </row>
    <row r="153" spans="1:7" x14ac:dyDescent="0.2">
      <c r="A153" s="1" t="s">
        <v>11</v>
      </c>
      <c r="B153" s="8">
        <v>265228</v>
      </c>
      <c r="C153" s="2">
        <f>B153/31</f>
        <v>8555.7419354838712</v>
      </c>
      <c r="D153" s="2">
        <f t="shared" si="0"/>
        <v>3122845.8064516131</v>
      </c>
    </row>
    <row r="154" spans="1:7" x14ac:dyDescent="0.2">
      <c r="B154" s="8">
        <f>SUM(B142:B153)</f>
        <v>3082597</v>
      </c>
      <c r="C154" s="2">
        <f>B154/365</f>
        <v>8445.4712328767127</v>
      </c>
      <c r="D154" s="2">
        <f>C154*365</f>
        <v>3082597</v>
      </c>
    </row>
    <row r="156" spans="1:7" x14ac:dyDescent="0.2">
      <c r="A156" s="5">
        <v>2008</v>
      </c>
      <c r="B156" s="8"/>
      <c r="C156" s="8"/>
      <c r="D156" s="8"/>
    </row>
    <row r="157" spans="1:7" x14ac:dyDescent="0.2">
      <c r="A157" s="1" t="s">
        <v>0</v>
      </c>
      <c r="B157" s="8">
        <v>263225</v>
      </c>
      <c r="C157" s="2">
        <f>B157/31</f>
        <v>8491.1290322580644</v>
      </c>
      <c r="D157" s="2">
        <f>C157*366</f>
        <v>3107753.2258064514</v>
      </c>
      <c r="F157" s="2"/>
      <c r="G157" s="8"/>
    </row>
    <row r="158" spans="1:7" x14ac:dyDescent="0.2">
      <c r="A158" s="1" t="s">
        <v>1</v>
      </c>
      <c r="B158" s="2">
        <v>247026</v>
      </c>
      <c r="C158" s="2">
        <f>B158/29</f>
        <v>8518.1379310344819</v>
      </c>
      <c r="D158" s="2">
        <f t="shared" ref="D158:D168" si="1">C158*366</f>
        <v>3117638.4827586203</v>
      </c>
      <c r="F158" s="2"/>
      <c r="G158" s="8"/>
    </row>
    <row r="159" spans="1:7" x14ac:dyDescent="0.2">
      <c r="A159" s="1" t="s">
        <v>2</v>
      </c>
      <c r="B159" s="8">
        <v>266299</v>
      </c>
      <c r="C159" s="2">
        <f>B159/31</f>
        <v>8590.2903225806458</v>
      </c>
      <c r="D159" s="2">
        <f t="shared" si="1"/>
        <v>3144046.2580645164</v>
      </c>
      <c r="F159" s="2"/>
      <c r="G159" s="8"/>
    </row>
    <row r="160" spans="1:7" x14ac:dyDescent="0.2">
      <c r="A160" s="1" t="s">
        <v>3</v>
      </c>
      <c r="B160" s="8">
        <v>255872</v>
      </c>
      <c r="C160" s="2">
        <f>B160/30</f>
        <v>8529.0666666666675</v>
      </c>
      <c r="D160" s="2">
        <f t="shared" si="1"/>
        <v>3121638.4000000004</v>
      </c>
      <c r="F160" s="2"/>
      <c r="G160" s="8"/>
    </row>
    <row r="161" spans="1:7" x14ac:dyDescent="0.2">
      <c r="A161" s="1" t="s">
        <v>4</v>
      </c>
      <c r="B161" s="8">
        <v>264162</v>
      </c>
      <c r="C161" s="2">
        <f>B161/31</f>
        <v>8521.354838709678</v>
      </c>
      <c r="D161" s="2">
        <f t="shared" si="1"/>
        <v>3118815.8709677421</v>
      </c>
      <c r="F161" s="2"/>
      <c r="G161" s="8"/>
    </row>
    <row r="162" spans="1:7" x14ac:dyDescent="0.2">
      <c r="A162" s="1" t="s">
        <v>5</v>
      </c>
      <c r="B162" s="8">
        <v>254923</v>
      </c>
      <c r="C162" s="2">
        <f>B162/30</f>
        <v>8497.4333333333325</v>
      </c>
      <c r="D162" s="2">
        <f t="shared" si="1"/>
        <v>3110060.5999999996</v>
      </c>
      <c r="F162" s="2"/>
      <c r="G162" s="8"/>
    </row>
    <row r="163" spans="1:7" x14ac:dyDescent="0.2">
      <c r="A163" s="1" t="s">
        <v>6</v>
      </c>
      <c r="B163" s="8">
        <v>262557</v>
      </c>
      <c r="C163" s="2">
        <f>B163/31</f>
        <v>8469.5806451612898</v>
      </c>
      <c r="D163" s="2">
        <f t="shared" si="1"/>
        <v>3099866.5161290322</v>
      </c>
      <c r="F163" s="2"/>
      <c r="G163" s="8"/>
    </row>
    <row r="164" spans="1:7" x14ac:dyDescent="0.2">
      <c r="A164" s="1" t="s">
        <v>7</v>
      </c>
      <c r="B164" s="8">
        <v>263479</v>
      </c>
      <c r="C164" s="2">
        <f>B164/31</f>
        <v>8499.322580645161</v>
      </c>
      <c r="D164" s="2">
        <f t="shared" si="1"/>
        <v>3110752.064516129</v>
      </c>
      <c r="F164" s="2"/>
      <c r="G164" s="8"/>
    </row>
    <row r="165" spans="1:7" x14ac:dyDescent="0.2">
      <c r="A165" s="1" t="s">
        <v>8</v>
      </c>
      <c r="B165" s="8">
        <v>256523</v>
      </c>
      <c r="C165" s="2">
        <f>B165/30</f>
        <v>8550.7666666666664</v>
      </c>
      <c r="D165" s="2">
        <f t="shared" si="1"/>
        <v>3129580.6</v>
      </c>
      <c r="F165" s="2"/>
      <c r="G165" s="8"/>
    </row>
    <row r="166" spans="1:7" x14ac:dyDescent="0.2">
      <c r="A166" s="1" t="s">
        <v>9</v>
      </c>
      <c r="B166" s="8">
        <v>266055</v>
      </c>
      <c r="C166" s="2">
        <f>B166/31</f>
        <v>8582.4193548387102</v>
      </c>
      <c r="D166" s="2">
        <f t="shared" si="1"/>
        <v>3141165.4838709678</v>
      </c>
      <c r="F166" s="2"/>
      <c r="G166" s="8"/>
    </row>
    <row r="167" spans="1:7" x14ac:dyDescent="0.2">
      <c r="A167" s="1" t="s">
        <v>10</v>
      </c>
      <c r="B167" s="8">
        <v>256940</v>
      </c>
      <c r="C167" s="2">
        <f>B167/30</f>
        <v>8564.6666666666661</v>
      </c>
      <c r="D167" s="2">
        <f t="shared" si="1"/>
        <v>3134668</v>
      </c>
      <c r="F167" s="2"/>
      <c r="G167" s="8"/>
    </row>
    <row r="168" spans="1:7" x14ac:dyDescent="0.2">
      <c r="A168" s="1" t="s">
        <v>11</v>
      </c>
      <c r="B168" s="8">
        <v>261736</v>
      </c>
      <c r="C168" s="2">
        <f>B168/31</f>
        <v>8443.0967741935492</v>
      </c>
      <c r="D168" s="2">
        <f t="shared" si="1"/>
        <v>3090173.4193548388</v>
      </c>
      <c r="F168" s="2"/>
      <c r="G168" s="8"/>
    </row>
    <row r="169" spans="1:7" x14ac:dyDescent="0.2">
      <c r="B169" s="8">
        <f>SUM(B157:B168)</f>
        <v>3118797</v>
      </c>
      <c r="C169" s="2">
        <f>B169/366</f>
        <v>8521.3032786885251</v>
      </c>
      <c r="D169" s="2">
        <f>C169*366</f>
        <v>3118797</v>
      </c>
    </row>
    <row r="171" spans="1:7" x14ac:dyDescent="0.2">
      <c r="A171" s="5">
        <v>2009</v>
      </c>
      <c r="B171" s="8"/>
      <c r="C171" s="8"/>
      <c r="D171" s="8"/>
    </row>
    <row r="172" spans="1:7" x14ac:dyDescent="0.2">
      <c r="A172" s="1" t="s">
        <v>0</v>
      </c>
      <c r="B172" s="8">
        <v>261974</v>
      </c>
      <c r="C172" s="2">
        <v>8451</v>
      </c>
      <c r="D172" s="2">
        <v>3084528</v>
      </c>
    </row>
    <row r="173" spans="1:7" x14ac:dyDescent="0.2">
      <c r="A173" s="1" t="s">
        <v>1</v>
      </c>
      <c r="B173" s="2">
        <v>236329</v>
      </c>
      <c r="C173" s="2">
        <v>8440</v>
      </c>
      <c r="D173" s="2">
        <v>3080717</v>
      </c>
    </row>
    <row r="174" spans="1:7" x14ac:dyDescent="0.2">
      <c r="A174" s="1" t="s">
        <v>2</v>
      </c>
      <c r="B174" s="8">
        <v>260708</v>
      </c>
      <c r="C174" s="2">
        <v>8410</v>
      </c>
      <c r="D174" s="2">
        <v>3069626</v>
      </c>
    </row>
    <row r="175" spans="1:7" x14ac:dyDescent="0.2">
      <c r="A175" s="1" t="s">
        <v>3</v>
      </c>
      <c r="B175" s="8">
        <v>250920</v>
      </c>
      <c r="C175" s="2">
        <v>8364</v>
      </c>
      <c r="D175" s="2">
        <v>3052860</v>
      </c>
    </row>
    <row r="176" spans="1:7" x14ac:dyDescent="0.2">
      <c r="A176" s="1" t="s">
        <v>4</v>
      </c>
      <c r="B176" s="8">
        <v>256880</v>
      </c>
      <c r="C176" s="2">
        <v>8286</v>
      </c>
      <c r="D176" s="2">
        <v>3024555</v>
      </c>
    </row>
    <row r="177" spans="1:8" x14ac:dyDescent="0.2">
      <c r="A177" s="1" t="s">
        <v>5</v>
      </c>
      <c r="B177" s="8">
        <v>247927</v>
      </c>
      <c r="C177" s="2">
        <v>8264</v>
      </c>
      <c r="D177" s="2">
        <v>3016445</v>
      </c>
    </row>
    <row r="178" spans="1:8" x14ac:dyDescent="0.2">
      <c r="A178" s="1" t="s">
        <v>6</v>
      </c>
      <c r="B178" s="8">
        <v>253668</v>
      </c>
      <c r="C178" s="2">
        <v>8183</v>
      </c>
      <c r="D178" s="2">
        <v>2986736</v>
      </c>
    </row>
    <row r="179" spans="1:8" x14ac:dyDescent="0.2">
      <c r="A179" s="1" t="s">
        <v>7</v>
      </c>
      <c r="B179" s="13">
        <v>253969</v>
      </c>
      <c r="C179" s="13">
        <v>8193</v>
      </c>
      <c r="D179" s="13">
        <v>2990280</v>
      </c>
    </row>
    <row r="180" spans="1:8" x14ac:dyDescent="0.2">
      <c r="A180" s="1" t="s">
        <v>8</v>
      </c>
      <c r="B180" s="8">
        <v>246232</v>
      </c>
      <c r="C180" s="2">
        <f>B180/30</f>
        <v>8207.7333333333336</v>
      </c>
      <c r="D180" s="2">
        <f>C180*365</f>
        <v>2995822.666666667</v>
      </c>
    </row>
    <row r="181" spans="1:8" x14ac:dyDescent="0.2">
      <c r="A181" s="1" t="s">
        <v>9</v>
      </c>
      <c r="B181" s="8">
        <v>256317</v>
      </c>
      <c r="C181" s="2">
        <f>B181/31</f>
        <v>8268.2903225806458</v>
      </c>
      <c r="D181" s="2">
        <f>C181*365</f>
        <v>3017925.9677419355</v>
      </c>
    </row>
    <row r="182" spans="1:8" x14ac:dyDescent="0.2">
      <c r="A182" s="1" t="s">
        <v>10</v>
      </c>
      <c r="B182" s="8">
        <v>248403</v>
      </c>
      <c r="C182" s="2">
        <f>B182/30</f>
        <v>8280.1</v>
      </c>
      <c r="D182" s="2">
        <f>C182*365</f>
        <v>3022236.5</v>
      </c>
    </row>
    <row r="183" spans="1:8" x14ac:dyDescent="0.2">
      <c r="A183" s="1" t="s">
        <v>11</v>
      </c>
      <c r="B183" s="8">
        <v>256997</v>
      </c>
      <c r="C183" s="2">
        <f>B183/31</f>
        <v>8290.2258064516136</v>
      </c>
      <c r="D183" s="2">
        <f>C183*365</f>
        <v>3025932.4193548388</v>
      </c>
    </row>
    <row r="184" spans="1:8" x14ac:dyDescent="0.2">
      <c r="B184" s="8">
        <f>SUM(B172:B183)</f>
        <v>3030324</v>
      </c>
      <c r="C184" s="2">
        <f>B184/365</f>
        <v>8302.2575342465752</v>
      </c>
      <c r="D184" s="2">
        <f>C184*365</f>
        <v>3030324</v>
      </c>
    </row>
    <row r="186" spans="1:8" x14ac:dyDescent="0.2">
      <c r="A186" s="5">
        <v>2010</v>
      </c>
      <c r="B186" s="8"/>
      <c r="C186" s="8"/>
      <c r="D186" s="8"/>
    </row>
    <row r="187" spans="1:8" x14ac:dyDescent="0.2">
      <c r="A187" s="1" t="s">
        <v>0</v>
      </c>
      <c r="B187" s="8">
        <v>256878</v>
      </c>
      <c r="C187" s="2">
        <f>ROUND(B187/31,3)</f>
        <v>8286.3870000000006</v>
      </c>
      <c r="D187" s="2">
        <f t="shared" ref="D187:D196" si="2">C187*365</f>
        <v>3024531.2550000004</v>
      </c>
      <c r="F187" s="8"/>
      <c r="H187" s="8"/>
    </row>
    <row r="188" spans="1:8" x14ac:dyDescent="0.2">
      <c r="A188" s="1" t="s">
        <v>1</v>
      </c>
      <c r="B188" s="2">
        <v>232247</v>
      </c>
      <c r="C188" s="2">
        <f>ROUND(B188/28,3)</f>
        <v>8294.5360000000001</v>
      </c>
      <c r="D188" s="2">
        <f t="shared" si="2"/>
        <v>3027505.64</v>
      </c>
      <c r="F188" s="8"/>
      <c r="H188" s="8"/>
    </row>
    <row r="189" spans="1:8" x14ac:dyDescent="0.2">
      <c r="A189" s="1" t="s">
        <v>2</v>
      </c>
      <c r="B189" s="8">
        <v>256118</v>
      </c>
      <c r="C189" s="2">
        <f>ROUND(B189/31,3)</f>
        <v>8261.8709999999992</v>
      </c>
      <c r="D189" s="2">
        <f t="shared" si="2"/>
        <v>3015582.9149999996</v>
      </c>
      <c r="F189" s="8"/>
      <c r="H189" s="8"/>
    </row>
    <row r="190" spans="1:8" x14ac:dyDescent="0.2">
      <c r="A190" s="1" t="s">
        <v>3</v>
      </c>
      <c r="B190" s="8">
        <v>246800</v>
      </c>
      <c r="C190" s="2">
        <f>ROUND(B190/30,3)</f>
        <v>8226.6669999999995</v>
      </c>
      <c r="D190" s="2">
        <f t="shared" si="2"/>
        <v>3002733.4549999996</v>
      </c>
      <c r="F190" s="8"/>
      <c r="H190" s="8"/>
    </row>
    <row r="191" spans="1:8" x14ac:dyDescent="0.2">
      <c r="A191" s="1" t="s">
        <v>4</v>
      </c>
      <c r="B191" s="8">
        <v>254491</v>
      </c>
      <c r="C191" s="2">
        <f>ROUND(B191/31,3)</f>
        <v>8209.3870000000006</v>
      </c>
      <c r="D191" s="2">
        <f t="shared" si="2"/>
        <v>2996426.2550000004</v>
      </c>
      <c r="F191" s="8"/>
      <c r="H191" s="8"/>
    </row>
    <row r="192" spans="1:8" x14ac:dyDescent="0.2">
      <c r="A192" s="1" t="s">
        <v>5</v>
      </c>
      <c r="B192" s="8">
        <v>247054</v>
      </c>
      <c r="C192" s="2">
        <f>ROUND(B192/30,3)</f>
        <v>8235.1329999999998</v>
      </c>
      <c r="D192" s="2">
        <f t="shared" si="2"/>
        <v>3005823.5449999999</v>
      </c>
      <c r="F192" s="8"/>
      <c r="H192" s="8"/>
    </row>
    <row r="193" spans="1:8" x14ac:dyDescent="0.2">
      <c r="A193" s="1" t="s">
        <v>6</v>
      </c>
      <c r="B193" s="8">
        <v>243253</v>
      </c>
      <c r="C193" s="2">
        <f>ROUND(B193/31,3)</f>
        <v>7846.8710000000001</v>
      </c>
      <c r="D193" s="2">
        <f t="shared" si="2"/>
        <v>2864107.915</v>
      </c>
      <c r="F193" s="8"/>
      <c r="H193" s="8"/>
    </row>
    <row r="194" spans="1:8" x14ac:dyDescent="0.2">
      <c r="A194" s="1" t="s">
        <v>7</v>
      </c>
      <c r="B194" s="8">
        <v>243231</v>
      </c>
      <c r="C194" s="2">
        <f>ROUND(B194/31,3)</f>
        <v>7846.1610000000001</v>
      </c>
      <c r="D194" s="2">
        <f t="shared" si="2"/>
        <v>2863848.7650000001</v>
      </c>
      <c r="F194" s="8"/>
      <c r="H194" s="8"/>
    </row>
    <row r="195" spans="1:8" x14ac:dyDescent="0.2">
      <c r="A195" s="1" t="s">
        <v>8</v>
      </c>
      <c r="B195" s="8">
        <v>237755</v>
      </c>
      <c r="C195" s="2">
        <f>ROUND(B195/30,3)</f>
        <v>7925.1670000000004</v>
      </c>
      <c r="D195" s="2">
        <f t="shared" si="2"/>
        <v>2892685.9550000001</v>
      </c>
      <c r="F195" s="8"/>
      <c r="H195" s="8"/>
    </row>
    <row r="196" spans="1:8" x14ac:dyDescent="0.2">
      <c r="A196" s="1" t="s">
        <v>9</v>
      </c>
      <c r="B196" s="8">
        <v>250193</v>
      </c>
      <c r="C196" s="2">
        <f>ROUND(B196/31,3)</f>
        <v>8070.7420000000002</v>
      </c>
      <c r="D196" s="2">
        <f t="shared" si="2"/>
        <v>2945820.83</v>
      </c>
    </row>
    <row r="197" spans="1:8" x14ac:dyDescent="0.2">
      <c r="A197" s="1" t="s">
        <v>10</v>
      </c>
      <c r="B197" s="8">
        <v>243393</v>
      </c>
      <c r="C197" s="2">
        <f>ROUND(B197/30,3)</f>
        <v>8113.1</v>
      </c>
      <c r="D197" s="2">
        <f>C197*365</f>
        <v>2961281.5</v>
      </c>
    </row>
    <row r="198" spans="1:8" x14ac:dyDescent="0.2">
      <c r="A198" s="1" t="s">
        <v>11</v>
      </c>
      <c r="B198" s="8">
        <v>251797</v>
      </c>
      <c r="C198" s="2">
        <f>ROUND(B198/31,3)</f>
        <v>8122.4840000000004</v>
      </c>
      <c r="D198" s="2">
        <f>C198*365</f>
        <v>2964706.66</v>
      </c>
    </row>
    <row r="199" spans="1:8" x14ac:dyDescent="0.2">
      <c r="B199" s="8">
        <f>SUM(B187:B198)</f>
        <v>2963210</v>
      </c>
      <c r="C199" s="2">
        <f>ROUND(B199/365,4)</f>
        <v>8118.3836000000001</v>
      </c>
      <c r="D199" s="2">
        <f>C199*365</f>
        <v>2963210.014</v>
      </c>
      <c r="F199" s="8"/>
      <c r="H199" s="8"/>
    </row>
    <row r="201" spans="1:8" x14ac:dyDescent="0.2">
      <c r="A201" s="5">
        <v>2011</v>
      </c>
      <c r="B201" s="8"/>
      <c r="C201" s="8"/>
      <c r="D201" s="8"/>
    </row>
    <row r="202" spans="1:8" x14ac:dyDescent="0.2">
      <c r="A202" s="1" t="s">
        <v>0</v>
      </c>
      <c r="B202" s="8">
        <v>253261</v>
      </c>
      <c r="C202" s="2">
        <f>ROUND(B202/31,3)</f>
        <v>8169.71</v>
      </c>
      <c r="D202" s="2">
        <f t="shared" ref="D202:D207" si="3">C202*365</f>
        <v>2981944.15</v>
      </c>
    </row>
    <row r="203" spans="1:8" x14ac:dyDescent="0.2">
      <c r="A203" s="1" t="s">
        <v>1</v>
      </c>
      <c r="B203" s="2">
        <v>228736</v>
      </c>
      <c r="C203" s="2">
        <f>ROUND(B203/28,3)</f>
        <v>8169.143</v>
      </c>
      <c r="D203" s="2">
        <f t="shared" si="3"/>
        <v>2981737.1949999998</v>
      </c>
    </row>
    <row r="204" spans="1:8" x14ac:dyDescent="0.2">
      <c r="A204" s="1" t="s">
        <v>2</v>
      </c>
      <c r="B204" s="8">
        <v>254461</v>
      </c>
      <c r="C204" s="2">
        <f>ROUND(B204/31,3)</f>
        <v>8208.4189999999999</v>
      </c>
      <c r="D204" s="2">
        <f t="shared" si="3"/>
        <v>2996072.9350000001</v>
      </c>
    </row>
    <row r="205" spans="1:8" x14ac:dyDescent="0.2">
      <c r="A205" s="1" t="s">
        <v>3</v>
      </c>
      <c r="B205" s="8">
        <v>246432</v>
      </c>
      <c r="C205" s="2">
        <f>ROUND(B205/30,3)</f>
        <v>8214.4</v>
      </c>
      <c r="D205" s="2">
        <f t="shared" si="3"/>
        <v>2998256</v>
      </c>
    </row>
    <row r="206" spans="1:8" x14ac:dyDescent="0.2">
      <c r="A206" s="1" t="s">
        <v>4</v>
      </c>
      <c r="B206" s="8">
        <v>252108</v>
      </c>
      <c r="C206" s="2">
        <f>ROUND(B206/31,3)</f>
        <v>8132.5159999999996</v>
      </c>
      <c r="D206" s="2">
        <f t="shared" si="3"/>
        <v>2968368.34</v>
      </c>
    </row>
    <row r="207" spans="1:8" x14ac:dyDescent="0.2">
      <c r="A207" s="1" t="s">
        <v>5</v>
      </c>
      <c r="B207" s="8">
        <v>244401</v>
      </c>
      <c r="C207" s="2">
        <f>ROUND(B207/30,3)</f>
        <v>8146.7</v>
      </c>
      <c r="D207" s="2">
        <f t="shared" si="3"/>
        <v>2973545.5</v>
      </c>
    </row>
    <row r="208" spans="1:8" x14ac:dyDescent="0.2">
      <c r="A208" s="1" t="s">
        <v>6</v>
      </c>
      <c r="B208" s="8">
        <v>251307</v>
      </c>
      <c r="C208" s="2">
        <f>ROUND(B208/31,3)</f>
        <v>8106.6769999999997</v>
      </c>
      <c r="D208" s="2">
        <f t="shared" ref="D208:D214" si="4">C208*365</f>
        <v>2958937.105</v>
      </c>
    </row>
    <row r="209" spans="1:4" x14ac:dyDescent="0.2">
      <c r="A209" s="1" t="s">
        <v>7</v>
      </c>
      <c r="B209" s="8">
        <v>251508</v>
      </c>
      <c r="C209" s="2">
        <f>ROUND(B209/31,3)</f>
        <v>8113.1610000000001</v>
      </c>
      <c r="D209" s="2">
        <f t="shared" si="4"/>
        <v>2961303.7650000001</v>
      </c>
    </row>
    <row r="210" spans="1:4" x14ac:dyDescent="0.2">
      <c r="A210" s="1" t="s">
        <v>8</v>
      </c>
      <c r="B210" s="8">
        <v>245610</v>
      </c>
      <c r="C210" s="2">
        <f>ROUND(B210/30,3)</f>
        <v>8187</v>
      </c>
      <c r="D210" s="2">
        <f t="shared" si="4"/>
        <v>2988255</v>
      </c>
    </row>
    <row r="211" spans="1:4" x14ac:dyDescent="0.2">
      <c r="A211" s="1" t="s">
        <v>9</v>
      </c>
      <c r="B211" s="8">
        <v>252822</v>
      </c>
      <c r="C211" s="2">
        <f>ROUND(B211/31,3)</f>
        <v>8155.5479999999998</v>
      </c>
      <c r="D211" s="2">
        <f t="shared" si="4"/>
        <v>2976775.02</v>
      </c>
    </row>
    <row r="212" spans="1:4" x14ac:dyDescent="0.2">
      <c r="A212" s="1" t="s">
        <v>10</v>
      </c>
      <c r="B212" s="8">
        <v>246816</v>
      </c>
      <c r="C212" s="2">
        <f>ROUND(B212/30,3)</f>
        <v>8227.2000000000007</v>
      </c>
      <c r="D212" s="2">
        <f t="shared" si="4"/>
        <v>3002928.0000000005</v>
      </c>
    </row>
    <row r="213" spans="1:4" x14ac:dyDescent="0.2">
      <c r="A213" s="1" t="s">
        <v>11</v>
      </c>
      <c r="B213" s="8">
        <v>256296</v>
      </c>
      <c r="C213" s="2">
        <f>ROUND(B213/31,3)</f>
        <v>8267.6129999999994</v>
      </c>
      <c r="D213" s="2">
        <f t="shared" si="4"/>
        <v>3017678.7449999996</v>
      </c>
    </row>
    <row r="214" spans="1:4" x14ac:dyDescent="0.2">
      <c r="B214" s="8">
        <f>SUM(B202:B213)</f>
        <v>2983758</v>
      </c>
      <c r="C214" s="2">
        <f>ROUND(B214/(365),4)</f>
        <v>8174.6795000000002</v>
      </c>
      <c r="D214" s="2">
        <f t="shared" si="4"/>
        <v>2983758.0175000001</v>
      </c>
    </row>
    <row r="216" spans="1:4" x14ac:dyDescent="0.2">
      <c r="A216" s="5">
        <v>2012</v>
      </c>
      <c r="B216" s="2"/>
      <c r="C216" s="2"/>
      <c r="D216" s="2"/>
    </row>
    <row r="217" spans="1:4" x14ac:dyDescent="0.2">
      <c r="A217" s="1" t="s">
        <v>0</v>
      </c>
      <c r="B217" s="15">
        <v>228738</v>
      </c>
      <c r="C217" s="2">
        <f>ROUND(B217/31,4)</f>
        <v>7378.6451999999999</v>
      </c>
      <c r="D217" s="2">
        <f t="shared" ref="D217:D222" si="5">C217*366</f>
        <v>2700584.1431999998</v>
      </c>
    </row>
    <row r="218" spans="1:4" x14ac:dyDescent="0.2">
      <c r="A218" s="1" t="s">
        <v>1</v>
      </c>
      <c r="B218" s="8">
        <v>214236</v>
      </c>
      <c r="C218" s="2">
        <f>ROUND(B218/29,4)</f>
        <v>7387.4483</v>
      </c>
      <c r="D218" s="2">
        <f t="shared" si="5"/>
        <v>2703806.0778000001</v>
      </c>
    </row>
    <row r="219" spans="1:4" x14ac:dyDescent="0.2">
      <c r="A219" s="1" t="s">
        <v>2</v>
      </c>
      <c r="B219" s="15">
        <v>228243</v>
      </c>
      <c r="C219" s="2">
        <f>ROUND(B219/31,4)</f>
        <v>7362.6773999999996</v>
      </c>
      <c r="D219" s="2">
        <f t="shared" si="5"/>
        <v>2694739.9283999996</v>
      </c>
    </row>
    <row r="220" spans="1:4" x14ac:dyDescent="0.2">
      <c r="A220" s="1" t="s">
        <v>3</v>
      </c>
      <c r="B220" s="8">
        <v>220398</v>
      </c>
      <c r="C220" s="2">
        <f>ROUND(B220/30,4)</f>
        <v>7346.6</v>
      </c>
      <c r="D220" s="2">
        <f t="shared" si="5"/>
        <v>2688855.6</v>
      </c>
    </row>
    <row r="221" spans="1:4" x14ac:dyDescent="0.2">
      <c r="A221" s="1" t="s">
        <v>4</v>
      </c>
      <c r="B221" s="8">
        <v>230814</v>
      </c>
      <c r="C221" s="2">
        <f>ROUND(B221/31,4)</f>
        <v>7445.6129000000001</v>
      </c>
      <c r="D221" s="2">
        <f t="shared" si="5"/>
        <v>2725094.3214000002</v>
      </c>
    </row>
    <row r="222" spans="1:4" x14ac:dyDescent="0.2">
      <c r="A222" s="1" t="s">
        <v>5</v>
      </c>
      <c r="B222" s="8">
        <v>224314</v>
      </c>
      <c r="C222" s="2">
        <f>ROUND(B222/30,4)</f>
        <v>7477.1333000000004</v>
      </c>
      <c r="D222" s="2">
        <f t="shared" si="5"/>
        <v>2736630.7878</v>
      </c>
    </row>
    <row r="223" spans="1:4" x14ac:dyDescent="0.2">
      <c r="A223" s="1" t="s">
        <v>6</v>
      </c>
      <c r="B223" s="8">
        <v>232773</v>
      </c>
      <c r="C223" s="2">
        <f>ROUND(B223/31,4)</f>
        <v>7508.8064999999997</v>
      </c>
      <c r="D223" s="2">
        <f t="shared" ref="D223:D229" si="6">C223*366</f>
        <v>2748223.179</v>
      </c>
    </row>
    <row r="224" spans="1:4" x14ac:dyDescent="0.2">
      <c r="A224" s="1" t="s">
        <v>7</v>
      </c>
      <c r="B224" s="8">
        <v>230847</v>
      </c>
      <c r="C224" s="2">
        <f>ROUND(B224/31,4)</f>
        <v>7446.6773999999996</v>
      </c>
      <c r="D224" s="2">
        <f t="shared" si="6"/>
        <v>2725483.9283999996</v>
      </c>
    </row>
    <row r="225" spans="1:7" x14ac:dyDescent="0.2">
      <c r="A225" s="1" t="s">
        <v>8</v>
      </c>
      <c r="B225" s="8">
        <v>229485</v>
      </c>
      <c r="C225" s="2">
        <f>ROUND(B225/30,4)</f>
        <v>7649.5</v>
      </c>
      <c r="D225" s="2">
        <f t="shared" si="6"/>
        <v>2799717</v>
      </c>
    </row>
    <row r="226" spans="1:7" x14ac:dyDescent="0.2">
      <c r="A226" s="1" t="s">
        <v>9</v>
      </c>
      <c r="B226" s="8">
        <v>245203</v>
      </c>
      <c r="C226" s="2">
        <f>ROUND(B226/31,4)</f>
        <v>7909.7741999999998</v>
      </c>
      <c r="D226" s="2">
        <f>C226*366</f>
        <v>2894977.3572</v>
      </c>
    </row>
    <row r="227" spans="1:7" x14ac:dyDescent="0.2">
      <c r="A227" s="1" t="s">
        <v>10</v>
      </c>
      <c r="B227" s="8">
        <v>242447</v>
      </c>
      <c r="C227" s="2">
        <f>ROUND(B227/30,4)</f>
        <v>8081.5667000000003</v>
      </c>
      <c r="D227" s="2">
        <f>C227*366</f>
        <v>2957853.4122000001</v>
      </c>
    </row>
    <row r="228" spans="1:7" x14ac:dyDescent="0.2">
      <c r="A228" s="1" t="s">
        <v>11</v>
      </c>
      <c r="B228" s="8">
        <v>253056</v>
      </c>
      <c r="C228" s="2">
        <f>ROUND(B228/31,4)</f>
        <v>8163.0968000000003</v>
      </c>
      <c r="D228" s="2">
        <f>C228*366</f>
        <v>2987693.4287999999</v>
      </c>
    </row>
    <row r="229" spans="1:7" x14ac:dyDescent="0.2">
      <c r="B229" s="8">
        <f>SUM(B217:B228)</f>
        <v>2780554</v>
      </c>
      <c r="C229" s="2">
        <f>ROUND(B229/366,4)</f>
        <v>7597.1421</v>
      </c>
      <c r="D229" s="2">
        <f t="shared" si="6"/>
        <v>2780554.0085999998</v>
      </c>
    </row>
    <row r="231" spans="1:7" x14ac:dyDescent="0.2">
      <c r="A231" s="5">
        <v>2013</v>
      </c>
      <c r="B231" s="2"/>
      <c r="C231" s="2"/>
      <c r="D231" s="2"/>
    </row>
    <row r="232" spans="1:7" x14ac:dyDescent="0.2">
      <c r="A232" s="1" t="s">
        <v>0</v>
      </c>
      <c r="B232" s="8">
        <v>254640</v>
      </c>
      <c r="C232" s="2">
        <f>ROUND(B232/31,4)</f>
        <v>8214.1934999999994</v>
      </c>
      <c r="D232" s="2">
        <f t="shared" ref="D232:D238" si="7">C232*365</f>
        <v>2998180.6274999999</v>
      </c>
    </row>
    <row r="233" spans="1:7" x14ac:dyDescent="0.2">
      <c r="A233" s="1" t="s">
        <v>1</v>
      </c>
      <c r="B233" s="2">
        <v>231974</v>
      </c>
      <c r="C233" s="2">
        <f>ROUND(B233/28,4)</f>
        <v>8284.7857000000004</v>
      </c>
      <c r="D233" s="2">
        <f t="shared" si="7"/>
        <v>3023946.7805000003</v>
      </c>
    </row>
    <row r="234" spans="1:7" x14ac:dyDescent="0.2">
      <c r="A234" s="1" t="s">
        <v>2</v>
      </c>
      <c r="B234" s="8">
        <v>255921</v>
      </c>
      <c r="C234" s="2">
        <f>ROUND(B234/31,4)</f>
        <v>8255.5161000000007</v>
      </c>
      <c r="D234" s="2">
        <f t="shared" si="7"/>
        <v>3013263.3765000002</v>
      </c>
    </row>
    <row r="235" spans="1:7" x14ac:dyDescent="0.2">
      <c r="A235" s="1" t="s">
        <v>3</v>
      </c>
      <c r="B235" s="2">
        <v>249162</v>
      </c>
      <c r="C235" s="2">
        <f>ROUND(B235/30,4)</f>
        <v>8305.4</v>
      </c>
      <c r="D235" s="2">
        <f t="shared" si="7"/>
        <v>3031471</v>
      </c>
    </row>
    <row r="236" spans="1:7" x14ac:dyDescent="0.2">
      <c r="A236" s="1" t="s">
        <v>4</v>
      </c>
      <c r="B236" s="8">
        <v>256713</v>
      </c>
      <c r="C236" s="2">
        <f>ROUND(B236/31,4)</f>
        <v>8281.0645000000004</v>
      </c>
      <c r="D236" s="2">
        <f t="shared" si="7"/>
        <v>3022588.5425</v>
      </c>
    </row>
    <row r="237" spans="1:7" x14ac:dyDescent="0.2">
      <c r="A237" s="1" t="s">
        <v>5</v>
      </c>
      <c r="B237" s="2">
        <v>247367</v>
      </c>
      <c r="C237" s="2">
        <f>ROUND(B237/30,4)</f>
        <v>8245.5666999999994</v>
      </c>
      <c r="D237" s="2">
        <f t="shared" si="7"/>
        <v>3009631.8454999998</v>
      </c>
    </row>
    <row r="238" spans="1:7" x14ac:dyDescent="0.2">
      <c r="A238" s="1" t="s">
        <v>6</v>
      </c>
      <c r="B238" s="8">
        <v>252940</v>
      </c>
      <c r="C238" s="2">
        <f>ROUND(B238/31,4)</f>
        <v>8159.3548000000001</v>
      </c>
      <c r="D238" s="2">
        <f t="shared" si="7"/>
        <v>2978164.5019999999</v>
      </c>
      <c r="F238" s="14"/>
    </row>
    <row r="239" spans="1:7" x14ac:dyDescent="0.2">
      <c r="A239" s="1" t="s">
        <v>7</v>
      </c>
      <c r="B239" s="8">
        <v>251976</v>
      </c>
      <c r="C239" s="2">
        <f>ROUND(B239/31,4)</f>
        <v>8128.2581</v>
      </c>
      <c r="D239" s="2">
        <f t="shared" ref="D239:D244" si="8">C239*365</f>
        <v>2966814.2064999999</v>
      </c>
    </row>
    <row r="240" spans="1:7" x14ac:dyDescent="0.2">
      <c r="A240" s="1" t="s">
        <v>8</v>
      </c>
      <c r="B240" s="8">
        <v>236503</v>
      </c>
      <c r="C240" s="2">
        <f>ROUND(B240/30,4)</f>
        <v>7883.4332999999997</v>
      </c>
      <c r="D240" s="2">
        <f t="shared" si="8"/>
        <v>2877453.1544999997</v>
      </c>
      <c r="G240" s="8"/>
    </row>
    <row r="241" spans="1:7" x14ac:dyDescent="0.2">
      <c r="A241" s="1" t="s">
        <v>9</v>
      </c>
      <c r="B241" s="8">
        <v>245364</v>
      </c>
      <c r="C241" s="2">
        <f>ROUND(B241/31,4)</f>
        <v>7914.9677000000001</v>
      </c>
      <c r="D241" s="2">
        <f>C241*365</f>
        <v>2888963.2105</v>
      </c>
    </row>
    <row r="242" spans="1:7" x14ac:dyDescent="0.2">
      <c r="A242" s="1" t="s">
        <v>10</v>
      </c>
      <c r="B242" s="8">
        <v>239552</v>
      </c>
      <c r="C242" s="2">
        <f>ROUND(B242/30,4)</f>
        <v>7985.0667000000003</v>
      </c>
      <c r="D242" s="2">
        <f>C242*365</f>
        <v>2914549.3455000003</v>
      </c>
    </row>
    <row r="243" spans="1:7" x14ac:dyDescent="0.2">
      <c r="A243" s="1" t="s">
        <v>11</v>
      </c>
      <c r="B243" s="8">
        <v>247236</v>
      </c>
      <c r="C243" s="2">
        <f>ROUND(B243/31,4)</f>
        <v>7975.3548000000001</v>
      </c>
      <c r="D243" s="2">
        <f t="shared" si="8"/>
        <v>2911004.5019999999</v>
      </c>
    </row>
    <row r="244" spans="1:7" x14ac:dyDescent="0.2">
      <c r="B244" s="8">
        <f>SUM(B232:B243)</f>
        <v>2969348</v>
      </c>
      <c r="C244" s="2">
        <f>ROUND(B244/(31+28+31+30+31+30+31+31+30+31+30+31),4)</f>
        <v>8135.2</v>
      </c>
      <c r="D244" s="2">
        <f t="shared" si="8"/>
        <v>2969348</v>
      </c>
    </row>
    <row r="246" spans="1:7" x14ac:dyDescent="0.2">
      <c r="A246" s="5">
        <v>2014</v>
      </c>
      <c r="B246" s="2"/>
      <c r="C246" s="2"/>
      <c r="D246" s="2"/>
    </row>
    <row r="247" spans="1:7" x14ac:dyDescent="0.2">
      <c r="A247" s="1" t="s">
        <v>0</v>
      </c>
      <c r="B247" s="8">
        <v>246462</v>
      </c>
      <c r="C247" s="2">
        <f>ROUND(B247/31,4)</f>
        <v>7950.3870999999999</v>
      </c>
      <c r="D247" s="2">
        <f t="shared" ref="D247:D259" si="9">C247*365</f>
        <v>2901891.2914999998</v>
      </c>
    </row>
    <row r="248" spans="1:7" x14ac:dyDescent="0.2">
      <c r="A248" s="1" t="s">
        <v>1</v>
      </c>
      <c r="B248" s="2">
        <v>222162</v>
      </c>
      <c r="C248" s="2">
        <f>ROUND(B248/28,4)</f>
        <v>7934.3571000000002</v>
      </c>
      <c r="D248" s="2">
        <f t="shared" si="9"/>
        <v>2896040.3415000001</v>
      </c>
    </row>
    <row r="249" spans="1:7" x14ac:dyDescent="0.2">
      <c r="A249" s="1" t="s">
        <v>2</v>
      </c>
      <c r="B249" s="8">
        <v>244523</v>
      </c>
      <c r="C249" s="2">
        <f>ROUND(B249/31,4)</f>
        <v>7887.8387000000002</v>
      </c>
      <c r="D249" s="2">
        <f t="shared" si="9"/>
        <v>2879061.1255000001</v>
      </c>
    </row>
    <row r="250" spans="1:7" x14ac:dyDescent="0.2">
      <c r="A250" s="1" t="s">
        <v>3</v>
      </c>
      <c r="B250" s="2">
        <v>237726</v>
      </c>
      <c r="C250" s="2">
        <f>ROUND(B250/30,4)</f>
        <v>7924.2</v>
      </c>
      <c r="D250" s="2">
        <f t="shared" si="9"/>
        <v>2892333</v>
      </c>
    </row>
    <row r="251" spans="1:7" x14ac:dyDescent="0.2">
      <c r="A251" s="1" t="s">
        <v>4</v>
      </c>
      <c r="B251" s="8">
        <v>244935</v>
      </c>
      <c r="C251" s="2">
        <f>ROUND(B251/31,4)</f>
        <v>7901.1289999999999</v>
      </c>
      <c r="D251" s="2">
        <f t="shared" si="9"/>
        <v>2883912.085</v>
      </c>
    </row>
    <row r="252" spans="1:7" x14ac:dyDescent="0.2">
      <c r="A252" s="1" t="s">
        <v>5</v>
      </c>
      <c r="B252" s="2">
        <v>231618</v>
      </c>
      <c r="C252" s="2">
        <f>ROUND(B252/30,4)</f>
        <v>7720.6</v>
      </c>
      <c r="D252" s="2">
        <f t="shared" si="9"/>
        <v>2818019</v>
      </c>
    </row>
    <row r="253" spans="1:7" x14ac:dyDescent="0.2">
      <c r="A253" s="1" t="s">
        <v>6</v>
      </c>
      <c r="B253" s="8">
        <v>240981</v>
      </c>
      <c r="C253" s="2">
        <f>ROUND(B253/31,4)</f>
        <v>7773.5806000000002</v>
      </c>
      <c r="D253" s="2">
        <f t="shared" si="9"/>
        <v>2837356.9190000002</v>
      </c>
      <c r="F253" s="14"/>
    </row>
    <row r="254" spans="1:7" x14ac:dyDescent="0.2">
      <c r="A254" s="1" t="s">
        <v>7</v>
      </c>
      <c r="B254" s="8">
        <v>239117</v>
      </c>
      <c r="C254" s="2">
        <f>ROUND(B254/31,4)</f>
        <v>7713.4516000000003</v>
      </c>
      <c r="D254" s="2">
        <f>C254*365</f>
        <v>2815409.8340000003</v>
      </c>
    </row>
    <row r="255" spans="1:7" x14ac:dyDescent="0.2">
      <c r="A255" s="1" t="s">
        <v>8</v>
      </c>
      <c r="B255" s="8">
        <v>236310</v>
      </c>
      <c r="C255" s="2">
        <f>ROUND(B255/30,4)</f>
        <v>7877</v>
      </c>
      <c r="D255" s="2">
        <f t="shared" si="9"/>
        <v>2875105</v>
      </c>
      <c r="G255" s="8"/>
    </row>
    <row r="256" spans="1:7" x14ac:dyDescent="0.2">
      <c r="A256" s="1" t="s">
        <v>9</v>
      </c>
      <c r="B256" s="8">
        <v>239282</v>
      </c>
      <c r="C256" s="2">
        <f>ROUND(B256/31,4)</f>
        <v>7718.7741999999998</v>
      </c>
      <c r="D256" s="2">
        <f t="shared" si="9"/>
        <v>2817352.5830000001</v>
      </c>
    </row>
    <row r="257" spans="1:7" x14ac:dyDescent="0.2">
      <c r="A257" s="1" t="s">
        <v>10</v>
      </c>
      <c r="B257" s="8">
        <v>233371</v>
      </c>
      <c r="C257" s="2">
        <f>ROUND(B257/30,4)</f>
        <v>7779.0333000000001</v>
      </c>
      <c r="D257" s="2">
        <f t="shared" si="9"/>
        <v>2839347.1545000002</v>
      </c>
    </row>
    <row r="258" spans="1:7" x14ac:dyDescent="0.2">
      <c r="A258" s="1" t="s">
        <v>11</v>
      </c>
      <c r="B258" s="8">
        <v>241750</v>
      </c>
      <c r="C258" s="2">
        <f>ROUND(B258/31,4)</f>
        <v>7798.3870999999999</v>
      </c>
      <c r="D258" s="2">
        <f t="shared" si="9"/>
        <v>2846411.2914999998</v>
      </c>
    </row>
    <row r="259" spans="1:7" x14ac:dyDescent="0.2">
      <c r="B259" s="8">
        <f>SUM(B247:B258)</f>
        <v>2858237</v>
      </c>
      <c r="C259" s="2">
        <f>ROUND(B259/(31+28+31+30+31+30+31+31+30+31+30+31),4)</f>
        <v>7830.7862999999998</v>
      </c>
      <c r="D259" s="2">
        <f t="shared" si="9"/>
        <v>2858236.9994999999</v>
      </c>
      <c r="F259" s="2">
        <f>A259*2.2046</f>
        <v>0</v>
      </c>
      <c r="G259" s="2"/>
    </row>
    <row r="261" spans="1:7" x14ac:dyDescent="0.2">
      <c r="A261" s="5">
        <v>2015</v>
      </c>
      <c r="B261" s="2"/>
      <c r="C261" s="2"/>
      <c r="D261" s="2"/>
    </row>
    <row r="262" spans="1:7" x14ac:dyDescent="0.2">
      <c r="A262" s="1" t="s">
        <v>0</v>
      </c>
      <c r="B262" s="8">
        <v>241521</v>
      </c>
      <c r="C262" s="2">
        <f>ROUND(B262/31,4)</f>
        <v>7791</v>
      </c>
      <c r="D262" s="2">
        <f t="shared" ref="D262:D274" si="10">C262*365</f>
        <v>2843715</v>
      </c>
      <c r="F262" s="39"/>
    </row>
    <row r="263" spans="1:7" x14ac:dyDescent="0.2">
      <c r="A263" s="1" t="s">
        <v>1</v>
      </c>
      <c r="B263" s="2">
        <v>218413</v>
      </c>
      <c r="C263" s="2">
        <f>ROUND(B263/28,4)</f>
        <v>7800.4642999999996</v>
      </c>
      <c r="D263" s="2">
        <f t="shared" si="10"/>
        <v>2847169.4694999997</v>
      </c>
      <c r="F263" s="39"/>
    </row>
    <row r="264" spans="1:7" x14ac:dyDescent="0.2">
      <c r="A264" s="1" t="s">
        <v>2</v>
      </c>
      <c r="B264" s="2">
        <v>238778</v>
      </c>
      <c r="C264" s="2">
        <f>ROUND(B264/31,4)</f>
        <v>7702.5160999999998</v>
      </c>
      <c r="D264" s="2">
        <f t="shared" si="10"/>
        <v>2811418.3764999998</v>
      </c>
      <c r="F264" s="39"/>
      <c r="G264" s="8"/>
    </row>
    <row r="265" spans="1:7" x14ac:dyDescent="0.2">
      <c r="A265" s="1" t="s">
        <v>3</v>
      </c>
      <c r="B265" s="2">
        <v>233683</v>
      </c>
      <c r="C265" s="2">
        <f>ROUND(B265/30,4)</f>
        <v>7789.4332999999997</v>
      </c>
      <c r="D265" s="2">
        <f t="shared" si="10"/>
        <v>2843143.1544999997</v>
      </c>
      <c r="F265" s="39"/>
    </row>
    <row r="266" spans="1:7" x14ac:dyDescent="0.2">
      <c r="A266" s="1" t="s">
        <v>4</v>
      </c>
      <c r="B266" s="2">
        <v>239537</v>
      </c>
      <c r="C266" s="2">
        <f>ROUND(B266/31,4)</f>
        <v>7727</v>
      </c>
      <c r="D266" s="2">
        <f t="shared" si="10"/>
        <v>2820355</v>
      </c>
      <c r="F266" s="39"/>
    </row>
    <row r="267" spans="1:7" x14ac:dyDescent="0.2">
      <c r="A267" s="1" t="s">
        <v>5</v>
      </c>
      <c r="B267" s="2">
        <v>231968</v>
      </c>
      <c r="C267" s="2">
        <f>ROUND(B267/30,4)</f>
        <v>7732.2667000000001</v>
      </c>
      <c r="D267" s="2">
        <f t="shared" si="10"/>
        <v>2822277.3454999998</v>
      </c>
      <c r="F267" s="39"/>
    </row>
    <row r="268" spans="1:7" x14ac:dyDescent="0.2">
      <c r="A268" s="1" t="s">
        <v>6</v>
      </c>
      <c r="B268" s="2">
        <v>240153</v>
      </c>
      <c r="C268" s="2">
        <f>ROUND(B268/31,4)</f>
        <v>7746.8710000000001</v>
      </c>
      <c r="D268" s="2">
        <f t="shared" si="10"/>
        <v>2827607.915</v>
      </c>
      <c r="F268" s="39"/>
    </row>
    <row r="269" spans="1:7" x14ac:dyDescent="0.2">
      <c r="A269" s="1" t="s">
        <v>7</v>
      </c>
      <c r="B269" s="2">
        <v>243130</v>
      </c>
      <c r="C269" s="2">
        <f>ROUND(B269/31,4)</f>
        <v>7842.9031999999997</v>
      </c>
      <c r="D269" s="2">
        <f t="shared" si="10"/>
        <v>2862659.6680000001</v>
      </c>
      <c r="F269" s="39"/>
    </row>
    <row r="270" spans="1:7" x14ac:dyDescent="0.2">
      <c r="A270" s="1" t="s">
        <v>8</v>
      </c>
      <c r="B270" s="2">
        <v>238122</v>
      </c>
      <c r="C270" s="2">
        <f>ROUND(B270/30,4)</f>
        <v>7937.4</v>
      </c>
      <c r="D270" s="2">
        <f t="shared" si="10"/>
        <v>2897151</v>
      </c>
      <c r="F270" s="39"/>
    </row>
    <row r="271" spans="1:7" x14ac:dyDescent="0.2">
      <c r="A271" s="1" t="s">
        <v>9</v>
      </c>
      <c r="B271" s="2">
        <v>248834</v>
      </c>
      <c r="C271" s="2">
        <f>ROUND(B271/31,4)</f>
        <v>8026.9031999999997</v>
      </c>
      <c r="D271" s="2">
        <f t="shared" si="10"/>
        <v>2929819.6680000001</v>
      </c>
      <c r="F271" s="39"/>
    </row>
    <row r="272" spans="1:7" x14ac:dyDescent="0.2">
      <c r="A272" s="1" t="s">
        <v>10</v>
      </c>
      <c r="B272" s="39">
        <v>248035</v>
      </c>
      <c r="C272" s="2">
        <f>ROUND(B272/30,4)</f>
        <v>8267.8333000000002</v>
      </c>
      <c r="D272" s="2">
        <f t="shared" si="10"/>
        <v>3017759.1545000002</v>
      </c>
      <c r="F272" s="39"/>
    </row>
    <row r="273" spans="1:4" x14ac:dyDescent="0.2">
      <c r="A273" s="1" t="s">
        <v>11</v>
      </c>
      <c r="B273" s="2">
        <v>257863</v>
      </c>
      <c r="C273" s="2">
        <f>ROUND(B273/31,4)</f>
        <v>8318.1612999999998</v>
      </c>
      <c r="D273" s="2">
        <f t="shared" si="10"/>
        <v>3036128.8744999999</v>
      </c>
    </row>
    <row r="274" spans="1:4" x14ac:dyDescent="0.2">
      <c r="A274" s="1" t="s">
        <v>83</v>
      </c>
      <c r="B274" s="8">
        <f>SUM(B262:B273)</f>
        <v>2880037</v>
      </c>
      <c r="C274" s="2">
        <f>ROUND(B274/(365),4)</f>
        <v>7890.5123000000003</v>
      </c>
      <c r="D274" s="2">
        <f t="shared" si="10"/>
        <v>2880036.9895000001</v>
      </c>
    </row>
    <row r="276" spans="1:4" x14ac:dyDescent="0.2">
      <c r="A276" s="5">
        <v>2016</v>
      </c>
      <c r="B276" s="2"/>
      <c r="C276" s="2"/>
      <c r="D276" s="2"/>
    </row>
    <row r="277" spans="1:4" x14ac:dyDescent="0.2">
      <c r="A277" s="1" t="s">
        <v>0</v>
      </c>
      <c r="B277" s="8">
        <v>261801</v>
      </c>
      <c r="C277" s="2">
        <f>ROUND(B277/31,4)</f>
        <v>8445.1934999999994</v>
      </c>
      <c r="D277" s="2">
        <f t="shared" ref="D277:D282" si="11">C277*366</f>
        <v>3090940.821</v>
      </c>
    </row>
    <row r="278" spans="1:4" x14ac:dyDescent="0.2">
      <c r="A278" s="1" t="s">
        <v>1</v>
      </c>
      <c r="B278" s="2">
        <v>249871</v>
      </c>
      <c r="C278" s="2">
        <f>ROUND(B278/29,4)</f>
        <v>8616.2414000000008</v>
      </c>
      <c r="D278" s="2">
        <f t="shared" si="11"/>
        <v>3153544.3524000002</v>
      </c>
    </row>
    <row r="279" spans="1:4" x14ac:dyDescent="0.2">
      <c r="A279" s="1" t="s">
        <v>2</v>
      </c>
      <c r="B279" s="2">
        <v>271266</v>
      </c>
      <c r="C279" s="2">
        <f>ROUND(B279/31,4)</f>
        <v>8750.5161000000007</v>
      </c>
      <c r="D279" s="2">
        <f t="shared" si="11"/>
        <v>3202688.8926000004</v>
      </c>
    </row>
    <row r="280" spans="1:4" x14ac:dyDescent="0.2">
      <c r="A280" s="1" t="s">
        <v>3</v>
      </c>
      <c r="B280" s="2">
        <v>265855</v>
      </c>
      <c r="C280" s="2">
        <f>ROUND(B280/30,4)</f>
        <v>8861.8333000000002</v>
      </c>
      <c r="D280" s="2">
        <f t="shared" si="11"/>
        <v>3243430.9878000002</v>
      </c>
    </row>
    <row r="281" spans="1:4" x14ac:dyDescent="0.2">
      <c r="A281" s="1" t="s">
        <v>4</v>
      </c>
      <c r="B281" s="2">
        <v>272164</v>
      </c>
      <c r="C281" s="2">
        <f>ROUND(B281/31,4)</f>
        <v>8779.4838999999993</v>
      </c>
      <c r="D281" s="2">
        <f t="shared" si="11"/>
        <v>3213291.1073999996</v>
      </c>
    </row>
    <row r="282" spans="1:4" x14ac:dyDescent="0.2">
      <c r="A282" s="1" t="s">
        <v>5</v>
      </c>
      <c r="B282" s="2">
        <v>262787</v>
      </c>
      <c r="C282" s="2">
        <f>ROUND(B282/30,4)</f>
        <v>8759.5666999999994</v>
      </c>
      <c r="D282" s="2">
        <f t="shared" si="11"/>
        <v>3206001.4121999997</v>
      </c>
    </row>
    <row r="283" spans="1:4" x14ac:dyDescent="0.2">
      <c r="A283" s="1" t="s">
        <v>6</v>
      </c>
      <c r="B283" s="2">
        <v>272137</v>
      </c>
      <c r="C283" s="2">
        <f>ROUND(B283/31,4)</f>
        <v>8778.6129000000001</v>
      </c>
      <c r="D283" s="2">
        <f>C283*366</f>
        <v>3212972.3214000002</v>
      </c>
    </row>
    <row r="284" spans="1:4" x14ac:dyDescent="0.2">
      <c r="A284" s="1" t="s">
        <v>7</v>
      </c>
      <c r="B284" s="2">
        <v>273058</v>
      </c>
      <c r="C284" s="2">
        <f>ROUND(B284/31,4)</f>
        <v>8808.3225999999995</v>
      </c>
      <c r="D284" s="2">
        <f>C284*366</f>
        <v>3223846.0715999999</v>
      </c>
    </row>
    <row r="285" spans="1:4" x14ac:dyDescent="0.2">
      <c r="A285" s="1" t="s">
        <v>8</v>
      </c>
      <c r="B285" s="2">
        <v>264635</v>
      </c>
      <c r="C285" s="2">
        <f>ROUND(B285/30,4)</f>
        <v>8821.1666999999998</v>
      </c>
      <c r="D285" s="2">
        <f t="shared" ref="D285" si="12">C285*366</f>
        <v>3228547.0121999998</v>
      </c>
    </row>
    <row r="286" spans="1:4" x14ac:dyDescent="0.2">
      <c r="A286" s="1" t="s">
        <v>9</v>
      </c>
      <c r="B286" s="2">
        <v>275670</v>
      </c>
      <c r="C286" s="2">
        <f>ROUND(B286/31,4)</f>
        <v>8892.5805999999993</v>
      </c>
      <c r="D286" s="2">
        <f>C286*366</f>
        <v>3254684.4995999997</v>
      </c>
    </row>
    <row r="287" spans="1:4" x14ac:dyDescent="0.2">
      <c r="A287" s="1" t="s">
        <v>10</v>
      </c>
      <c r="B287" s="2">
        <v>264939</v>
      </c>
      <c r="C287" s="2">
        <f>ROUND(B287/30,4)</f>
        <v>8831.2999999999993</v>
      </c>
      <c r="D287" s="2">
        <f t="shared" ref="D287" si="13">C287*366</f>
        <v>3232255.8</v>
      </c>
    </row>
    <row r="288" spans="1:4" x14ac:dyDescent="0.2">
      <c r="A288" s="1" t="s">
        <v>11</v>
      </c>
      <c r="B288" s="2">
        <v>274705</v>
      </c>
      <c r="C288" s="2">
        <f>ROUND(B288/31,4)</f>
        <v>8861.4516000000003</v>
      </c>
      <c r="D288" s="2">
        <f>C288*366</f>
        <v>3243291.2856000001</v>
      </c>
    </row>
    <row r="289" spans="1:8" x14ac:dyDescent="0.2">
      <c r="A289" s="1" t="s">
        <v>83</v>
      </c>
      <c r="B289" s="8">
        <f>SUM(B277:B288)</f>
        <v>3208888</v>
      </c>
      <c r="C289" s="2">
        <f>ROUND(B289/366,4)</f>
        <v>8767.4536000000007</v>
      </c>
      <c r="D289" s="2">
        <f>C289*366</f>
        <v>3208888.0176000004</v>
      </c>
    </row>
    <row r="291" spans="1:8" x14ac:dyDescent="0.2">
      <c r="A291" s="5">
        <v>2017</v>
      </c>
      <c r="B291" s="2"/>
      <c r="C291" s="2"/>
      <c r="D291" s="2"/>
    </row>
    <row r="292" spans="1:8" x14ac:dyDescent="0.2">
      <c r="A292" s="1" t="s">
        <v>0</v>
      </c>
      <c r="B292" s="8">
        <v>274590</v>
      </c>
      <c r="C292" s="2">
        <f>ROUND(B292/31,4)</f>
        <v>8857.7419000000009</v>
      </c>
      <c r="D292" s="2">
        <f t="shared" ref="D292:D293" si="14">C292*365</f>
        <v>3233075.7935000001</v>
      </c>
    </row>
    <row r="293" spans="1:8" x14ac:dyDescent="0.2">
      <c r="A293" s="1" t="s">
        <v>1</v>
      </c>
      <c r="B293" s="2">
        <v>247616</v>
      </c>
      <c r="C293" s="2">
        <f>ROUND(B293/28,4)</f>
        <v>8843.4285999999993</v>
      </c>
      <c r="D293" s="2">
        <f t="shared" si="14"/>
        <v>3227851.4389999998</v>
      </c>
    </row>
    <row r="294" spans="1:8" x14ac:dyDescent="0.2">
      <c r="A294" s="1" t="s">
        <v>2</v>
      </c>
      <c r="B294" s="8">
        <v>275002</v>
      </c>
      <c r="C294" s="2">
        <f>ROUND(B294/31,4)</f>
        <v>8871.0323000000008</v>
      </c>
      <c r="D294" s="2">
        <f t="shared" ref="D294:D304" si="15">C294*365</f>
        <v>3237926.7895000004</v>
      </c>
    </row>
    <row r="295" spans="1:8" x14ac:dyDescent="0.2">
      <c r="A295" s="1" t="s">
        <v>3</v>
      </c>
      <c r="B295" s="2">
        <v>265915</v>
      </c>
      <c r="C295" s="2">
        <f>ROUND(B295/30,4)</f>
        <v>8863.8333000000002</v>
      </c>
      <c r="D295" s="2">
        <f t="shared" si="15"/>
        <v>3235299.1545000002</v>
      </c>
    </row>
    <row r="296" spans="1:8" x14ac:dyDescent="0.2">
      <c r="A296" s="1" t="s">
        <v>4</v>
      </c>
      <c r="B296" s="2">
        <v>271700</v>
      </c>
      <c r="C296" s="2">
        <f>ROUND(B296/31,4)</f>
        <v>8764.5161000000007</v>
      </c>
      <c r="D296" s="2">
        <f t="shared" si="15"/>
        <v>3199048.3765000002</v>
      </c>
    </row>
    <row r="297" spans="1:8" x14ac:dyDescent="0.2">
      <c r="A297" s="1" t="s">
        <v>5</v>
      </c>
      <c r="B297" s="2">
        <v>261529</v>
      </c>
      <c r="C297" s="2">
        <f>ROUND(B297/30,4)</f>
        <v>8717.6332999999995</v>
      </c>
      <c r="D297" s="2">
        <f t="shared" ref="D297:D298" si="16">C297*365</f>
        <v>3181936.1544999997</v>
      </c>
    </row>
    <row r="298" spans="1:8" x14ac:dyDescent="0.2">
      <c r="A298" s="1" t="s">
        <v>6</v>
      </c>
      <c r="B298" s="2">
        <v>271606</v>
      </c>
      <c r="C298" s="2">
        <f>ROUND(B298/31,4)</f>
        <v>8761.4838999999993</v>
      </c>
      <c r="D298" s="2">
        <f t="shared" si="16"/>
        <v>3197941.6234999998</v>
      </c>
    </row>
    <row r="299" spans="1:8" x14ac:dyDescent="0.2">
      <c r="A299" s="1" t="s">
        <v>7</v>
      </c>
      <c r="B299" s="2">
        <v>273389</v>
      </c>
      <c r="C299" s="2">
        <f>ROUND(B299/31,4)</f>
        <v>8819</v>
      </c>
      <c r="D299" s="2">
        <f t="shared" ref="D299:D300" si="17">C299*365</f>
        <v>3218935</v>
      </c>
    </row>
    <row r="300" spans="1:8" x14ac:dyDescent="0.2">
      <c r="A300" s="1" t="s">
        <v>8</v>
      </c>
      <c r="B300" s="2">
        <v>263602</v>
      </c>
      <c r="C300" s="2">
        <f>ROUND(B300/30,4)</f>
        <v>8786.7332999999999</v>
      </c>
      <c r="D300" s="2">
        <f t="shared" si="17"/>
        <v>3207157.6545000002</v>
      </c>
      <c r="F300" s="14"/>
      <c r="G300" s="14"/>
      <c r="H300" s="14"/>
    </row>
    <row r="301" spans="1:8" x14ac:dyDescent="0.2">
      <c r="A301" s="1" t="s">
        <v>9</v>
      </c>
      <c r="B301" s="2">
        <v>272717</v>
      </c>
      <c r="C301" s="2">
        <f>ROUND(B301/31,4)</f>
        <v>8797.3225999999995</v>
      </c>
      <c r="D301" s="2">
        <f t="shared" ref="D301:D302" si="18">C301*365</f>
        <v>3211022.7489999998</v>
      </c>
    </row>
    <row r="302" spans="1:8" x14ac:dyDescent="0.2">
      <c r="A302" s="1" t="s">
        <v>10</v>
      </c>
      <c r="B302" s="2">
        <v>261553</v>
      </c>
      <c r="C302" s="2">
        <f>ROUND(B302/30,4)</f>
        <v>8718.4333000000006</v>
      </c>
      <c r="D302" s="2">
        <f t="shared" si="18"/>
        <v>3182228.1545000002</v>
      </c>
    </row>
    <row r="303" spans="1:8" x14ac:dyDescent="0.2">
      <c r="A303" s="1" t="s">
        <v>11</v>
      </c>
      <c r="B303" s="2">
        <v>272905</v>
      </c>
      <c r="C303" s="2">
        <f>ROUND(B303/31,4)</f>
        <v>8803.3870999999999</v>
      </c>
      <c r="D303" s="2">
        <f t="shared" ref="D303" si="19">C303*365</f>
        <v>3213236.2914999998</v>
      </c>
    </row>
    <row r="304" spans="1:8" x14ac:dyDescent="0.2">
      <c r="A304" s="1" t="s">
        <v>83</v>
      </c>
      <c r="B304" s="8">
        <f>SUM(B292:B303)</f>
        <v>3212124</v>
      </c>
      <c r="C304" s="2">
        <f>ROUND(B304/365,4)</f>
        <v>8800.3397000000004</v>
      </c>
      <c r="D304" s="2">
        <f t="shared" si="15"/>
        <v>3212123.9905000003</v>
      </c>
      <c r="G304" s="8"/>
    </row>
    <row r="306" spans="1:8" x14ac:dyDescent="0.2">
      <c r="A306" s="5">
        <v>2018</v>
      </c>
      <c r="B306" s="2"/>
      <c r="C306" s="2"/>
      <c r="D306" s="2"/>
    </row>
    <row r="307" spans="1:8" x14ac:dyDescent="0.2">
      <c r="A307" s="1" t="s">
        <v>0</v>
      </c>
      <c r="B307" s="8">
        <v>255664</v>
      </c>
      <c r="C307" s="2">
        <f>ROUND(B307/31,4)</f>
        <v>8247.2258000000002</v>
      </c>
      <c r="D307" s="2">
        <f t="shared" ref="D307:D311" si="20">C307*365</f>
        <v>3010237.4169999999</v>
      </c>
      <c r="H307" s="8"/>
    </row>
    <row r="308" spans="1:8" x14ac:dyDescent="0.2">
      <c r="A308" s="1" t="s">
        <v>1</v>
      </c>
      <c r="B308" s="2">
        <v>224713</v>
      </c>
      <c r="C308" s="2">
        <f>ROUND(B308/28,4)</f>
        <v>8025.4642999999996</v>
      </c>
      <c r="D308" s="2">
        <f t="shared" si="20"/>
        <v>2929294.4694999997</v>
      </c>
      <c r="H308" s="8"/>
    </row>
    <row r="309" spans="1:8" x14ac:dyDescent="0.2">
      <c r="A309" s="1" t="s">
        <v>2</v>
      </c>
      <c r="B309" s="2">
        <v>248831</v>
      </c>
      <c r="C309" s="2">
        <f>ROUND(B309/31,4)</f>
        <v>8026.8064999999997</v>
      </c>
      <c r="D309" s="2">
        <f t="shared" si="20"/>
        <v>2929784.3725000001</v>
      </c>
      <c r="H309" s="8"/>
    </row>
    <row r="310" spans="1:8" x14ac:dyDescent="0.2">
      <c r="A310" s="1" t="s">
        <v>3</v>
      </c>
      <c r="B310" s="2">
        <v>240357</v>
      </c>
      <c r="C310" s="2">
        <f>ROUND(B310/30,4)</f>
        <v>8011.9</v>
      </c>
      <c r="D310" s="2">
        <f t="shared" si="20"/>
        <v>2924343.5</v>
      </c>
      <c r="H310" s="8"/>
    </row>
    <row r="311" spans="1:8" x14ac:dyDescent="0.2">
      <c r="A311" s="1" t="s">
        <v>4</v>
      </c>
      <c r="B311" s="2">
        <v>248295</v>
      </c>
      <c r="C311" s="2">
        <f>ROUND(B311/31,4)</f>
        <v>8009.5160999999998</v>
      </c>
      <c r="D311" s="2">
        <f t="shared" si="20"/>
        <v>2923473.3764999998</v>
      </c>
      <c r="H311" s="8"/>
    </row>
    <row r="312" spans="1:8" x14ac:dyDescent="0.2">
      <c r="A312" s="1" t="s">
        <v>5</v>
      </c>
      <c r="B312" s="2">
        <v>240172</v>
      </c>
      <c r="C312" s="2">
        <f>ROUND(B312/30,4)</f>
        <v>8005.7332999999999</v>
      </c>
      <c r="D312" s="2">
        <f>C312*365</f>
        <v>2922092.6545000002</v>
      </c>
      <c r="H312" s="8"/>
    </row>
    <row r="313" spans="1:8" x14ac:dyDescent="0.2">
      <c r="A313" s="1" t="s">
        <v>6</v>
      </c>
      <c r="B313" s="2">
        <v>247417</v>
      </c>
      <c r="C313" s="2">
        <f t="shared" ref="C313:C314" si="21">ROUND(B313/31,4)</f>
        <v>7981.1935000000003</v>
      </c>
      <c r="D313" s="2">
        <f t="shared" ref="D313:D314" si="22">C313*365</f>
        <v>2913135.6274999999</v>
      </c>
      <c r="H313" s="8"/>
    </row>
    <row r="314" spans="1:8" x14ac:dyDescent="0.2">
      <c r="A314" s="1" t="s">
        <v>7</v>
      </c>
      <c r="B314" s="2">
        <v>248681</v>
      </c>
      <c r="C314" s="2">
        <f t="shared" si="21"/>
        <v>8021.9677000000001</v>
      </c>
      <c r="D314" s="2">
        <f t="shared" si="22"/>
        <v>2928018.2105</v>
      </c>
      <c r="H314" s="8"/>
    </row>
    <row r="315" spans="1:8" x14ac:dyDescent="0.2">
      <c r="A315" s="1" t="s">
        <v>8</v>
      </c>
      <c r="B315" s="2">
        <v>238343</v>
      </c>
      <c r="C315" s="2">
        <f>ROUND(B315/30,4)</f>
        <v>7944.7667000000001</v>
      </c>
      <c r="D315" s="2">
        <f>C315*365</f>
        <v>2899839.8454999998</v>
      </c>
      <c r="H315" s="8"/>
    </row>
    <row r="316" spans="1:8" x14ac:dyDescent="0.2">
      <c r="A316" s="1" t="s">
        <v>9</v>
      </c>
      <c r="B316" s="2">
        <v>246790</v>
      </c>
      <c r="C316" s="2">
        <f t="shared" ref="C316" si="23">ROUND(B316/31,4)</f>
        <v>7960.9677000000001</v>
      </c>
      <c r="D316" s="2">
        <f t="shared" ref="D316" si="24">C316*365</f>
        <v>2905753.2105</v>
      </c>
    </row>
    <row r="317" spans="1:8" x14ac:dyDescent="0.2">
      <c r="A317" s="1" t="s">
        <v>10</v>
      </c>
      <c r="B317" s="2">
        <v>239655</v>
      </c>
      <c r="C317" s="2">
        <f>ROUND(B317/30,4)</f>
        <v>7988.5</v>
      </c>
      <c r="D317" s="2">
        <f>C317*365</f>
        <v>2915802.5</v>
      </c>
    </row>
    <row r="318" spans="1:8" x14ac:dyDescent="0.2">
      <c r="A318" s="1" t="s">
        <v>11</v>
      </c>
      <c r="B318" s="2">
        <v>245471</v>
      </c>
      <c r="C318" s="2">
        <f t="shared" ref="C318" si="25">ROUND(B318/31,4)</f>
        <v>7918.4193999999998</v>
      </c>
      <c r="D318" s="2">
        <f t="shared" ref="D318" si="26">C318*365</f>
        <v>2890223.0809999998</v>
      </c>
    </row>
    <row r="319" spans="1:8" x14ac:dyDescent="0.2">
      <c r="A319" s="1" t="s">
        <v>83</v>
      </c>
      <c r="B319" s="8">
        <f>SUM(B307:B318)</f>
        <v>2924389</v>
      </c>
      <c r="C319" s="2">
        <f>ROUND(B319/365,4)</f>
        <v>8012.0246999999999</v>
      </c>
      <c r="D319" s="2">
        <f t="shared" ref="D319" si="27">C319*365</f>
        <v>2924389.0154999997</v>
      </c>
      <c r="F319" s="8"/>
      <c r="H319" s="8"/>
    </row>
    <row r="321" spans="1:7" x14ac:dyDescent="0.2">
      <c r="A321" s="5">
        <v>2019</v>
      </c>
      <c r="B321" s="2"/>
      <c r="C321" s="2"/>
      <c r="D321" s="2"/>
    </row>
    <row r="322" spans="1:7" x14ac:dyDescent="0.2">
      <c r="A322" s="1" t="s">
        <v>0</v>
      </c>
      <c r="B322" s="8">
        <v>242358</v>
      </c>
      <c r="C322" s="2">
        <f>ROUND(B322/31,4)</f>
        <v>7818</v>
      </c>
      <c r="D322" s="2">
        <f t="shared" ref="D322:D323" si="28">C322*365</f>
        <v>2853570</v>
      </c>
    </row>
    <row r="323" spans="1:7" x14ac:dyDescent="0.2">
      <c r="A323" s="1" t="s">
        <v>1</v>
      </c>
      <c r="B323" s="2">
        <v>219188</v>
      </c>
      <c r="C323" s="2">
        <f>ROUND(B323/28,4)</f>
        <v>7828.1428999999998</v>
      </c>
      <c r="D323" s="2">
        <f t="shared" si="28"/>
        <v>2857272.1584999999</v>
      </c>
    </row>
    <row r="324" spans="1:7" x14ac:dyDescent="0.2">
      <c r="A324" s="1" t="s">
        <v>2</v>
      </c>
      <c r="B324" s="8">
        <v>243575</v>
      </c>
      <c r="C324" s="2">
        <f>ROUND(B324/31,4)</f>
        <v>7857.2581</v>
      </c>
      <c r="D324" s="2">
        <f t="shared" ref="D324" si="29">C324*365</f>
        <v>2867899.2064999999</v>
      </c>
      <c r="F324" s="22"/>
      <c r="G324" s="8"/>
    </row>
    <row r="325" spans="1:7" x14ac:dyDescent="0.2">
      <c r="A325" s="1" t="s">
        <v>3</v>
      </c>
      <c r="B325" s="2">
        <v>235778</v>
      </c>
      <c r="C325" s="2">
        <f>ROUND(B325/30,4)</f>
        <v>7859.2667000000001</v>
      </c>
      <c r="D325" s="2">
        <f>C325*365</f>
        <v>2868632.3454999998</v>
      </c>
      <c r="F325" s="22"/>
      <c r="G325" s="8"/>
    </row>
    <row r="326" spans="1:7" x14ac:dyDescent="0.2">
      <c r="A326" s="1" t="s">
        <v>4</v>
      </c>
      <c r="B326" s="8">
        <v>242640</v>
      </c>
      <c r="C326" s="2">
        <f>ROUND(B326/31,4)</f>
        <v>7827.0968000000003</v>
      </c>
      <c r="D326" s="2">
        <f t="shared" ref="D326" si="30">C326*365</f>
        <v>2856890.3319999999</v>
      </c>
      <c r="F326" s="22"/>
      <c r="G326" s="8"/>
    </row>
    <row r="327" spans="1:7" x14ac:dyDescent="0.2">
      <c r="A327" s="1" t="s">
        <v>5</v>
      </c>
      <c r="B327" s="2">
        <v>235064</v>
      </c>
      <c r="C327" s="2">
        <f>ROUND(B327/30,4)</f>
        <v>7835.4666999999999</v>
      </c>
      <c r="D327" s="2">
        <f>C327*365</f>
        <v>2859945.3454999998</v>
      </c>
      <c r="F327" s="22"/>
      <c r="G327" s="8"/>
    </row>
    <row r="328" spans="1:7" x14ac:dyDescent="0.2">
      <c r="A328" s="1" t="s">
        <v>6</v>
      </c>
      <c r="B328" s="8">
        <v>241933</v>
      </c>
      <c r="C328" s="2">
        <f>ROUND(B328/31,4)</f>
        <v>7804.2902999999997</v>
      </c>
      <c r="D328" s="2">
        <f t="shared" ref="D328" si="31">C328*365</f>
        <v>2848565.9594999999</v>
      </c>
    </row>
    <row r="329" spans="1:7" x14ac:dyDescent="0.2">
      <c r="A329" s="1" t="s">
        <v>7</v>
      </c>
      <c r="B329" s="8">
        <v>241296</v>
      </c>
      <c r="C329" s="2">
        <f>ROUND(B329/31,4)</f>
        <v>7783.7419</v>
      </c>
      <c r="D329" s="2">
        <f t="shared" ref="D329" si="32">C329*365</f>
        <v>2841065.7935000001</v>
      </c>
      <c r="G329" s="8"/>
    </row>
    <row r="330" spans="1:7" x14ac:dyDescent="0.2">
      <c r="A330" s="1" t="s">
        <v>8</v>
      </c>
      <c r="B330" s="2">
        <v>233248</v>
      </c>
      <c r="C330" s="2">
        <f>ROUND(B330/30,4)</f>
        <v>7774.9332999999997</v>
      </c>
      <c r="D330" s="2">
        <f>C330*365</f>
        <v>2837850.6544999997</v>
      </c>
    </row>
    <row r="331" spans="1:7" x14ac:dyDescent="0.2">
      <c r="A331" s="1" t="s">
        <v>9</v>
      </c>
      <c r="B331" s="8">
        <v>240516</v>
      </c>
      <c r="C331" s="2">
        <f>ROUND(B331/31,4)</f>
        <v>7758.5806000000002</v>
      </c>
      <c r="D331" s="2">
        <f t="shared" ref="D331" si="33">C331*365</f>
        <v>2831881.9190000002</v>
      </c>
    </row>
    <row r="332" spans="1:7" x14ac:dyDescent="0.2">
      <c r="A332" s="1" t="s">
        <v>10</v>
      </c>
      <c r="B332" s="2">
        <v>233576</v>
      </c>
      <c r="C332" s="2">
        <f>ROUND(B332/30,4)</f>
        <v>7785.8666999999996</v>
      </c>
      <c r="D332" s="2">
        <f>C332*365</f>
        <v>2841841.3454999998</v>
      </c>
    </row>
    <row r="333" spans="1:7" x14ac:dyDescent="0.2">
      <c r="A333" s="1" t="s">
        <v>11</v>
      </c>
      <c r="B333" s="2">
        <v>244599</v>
      </c>
      <c r="C333" s="2">
        <f t="shared" ref="C333" si="34">ROUND(B333/31,4)</f>
        <v>7890.2902999999997</v>
      </c>
      <c r="D333" s="2">
        <f t="shared" ref="D333" si="35">C333*365</f>
        <v>2879955.9594999999</v>
      </c>
    </row>
    <row r="334" spans="1:7" x14ac:dyDescent="0.2">
      <c r="A334" s="1" t="s">
        <v>83</v>
      </c>
      <c r="B334" s="8">
        <f>SUM(B322:B333)</f>
        <v>2853771</v>
      </c>
      <c r="C334" s="2">
        <f>ROUND(B334/(365),4)</f>
        <v>7818.5506999999998</v>
      </c>
      <c r="D334" s="2">
        <f t="shared" ref="D334" si="36">C334*365</f>
        <v>2853771.0055</v>
      </c>
    </row>
    <row r="336" spans="1:7" x14ac:dyDescent="0.2">
      <c r="A336" s="5">
        <v>2020</v>
      </c>
      <c r="B336" s="2"/>
      <c r="C336" s="2"/>
      <c r="D336" s="2"/>
    </row>
    <row r="337" spans="1:4" x14ac:dyDescent="0.2">
      <c r="A337" s="1" t="s">
        <v>0</v>
      </c>
      <c r="B337" s="8">
        <v>250396</v>
      </c>
      <c r="C337" s="2">
        <f>ROUND(B337/31,4)</f>
        <v>8077.2902999999997</v>
      </c>
      <c r="D337" s="2">
        <f t="shared" ref="D337:D342" si="37">C337*366</f>
        <v>2956288.2497999999</v>
      </c>
    </row>
    <row r="338" spans="1:4" x14ac:dyDescent="0.2">
      <c r="A338" s="1" t="s">
        <v>1</v>
      </c>
      <c r="B338" s="2">
        <v>238002</v>
      </c>
      <c r="C338" s="2">
        <f>ROUND(B338/29,4)</f>
        <v>8206.9655000000002</v>
      </c>
      <c r="D338" s="2">
        <f t="shared" si="37"/>
        <v>3003749.3730000001</v>
      </c>
    </row>
    <row r="339" spans="1:4" x14ac:dyDescent="0.2">
      <c r="A339" s="1" t="s">
        <v>2</v>
      </c>
      <c r="B339" s="8">
        <v>260835</v>
      </c>
      <c r="C339" s="2">
        <f>ROUND(B339/31,4)</f>
        <v>8414.0323000000008</v>
      </c>
      <c r="D339" s="2">
        <f t="shared" si="37"/>
        <v>3079535.8218000005</v>
      </c>
    </row>
    <row r="340" spans="1:4" x14ac:dyDescent="0.2">
      <c r="A340" s="1" t="s">
        <v>3</v>
      </c>
      <c r="B340" s="2">
        <v>253692</v>
      </c>
      <c r="C340" s="2">
        <f>ROUND(B340/30,4)</f>
        <v>8456.4</v>
      </c>
      <c r="D340" s="2">
        <f t="shared" si="37"/>
        <v>3095042.4</v>
      </c>
    </row>
    <row r="341" spans="1:4" x14ac:dyDescent="0.2">
      <c r="A341" s="1" t="s">
        <v>4</v>
      </c>
      <c r="B341" s="8">
        <v>262356</v>
      </c>
      <c r="C341" s="2">
        <f>ROUND(B341/31,4)</f>
        <v>8463.0967999999993</v>
      </c>
      <c r="D341" s="2">
        <f t="shared" si="37"/>
        <v>3097493.4287999999</v>
      </c>
    </row>
    <row r="342" spans="1:4" x14ac:dyDescent="0.2">
      <c r="A342" s="1" t="s">
        <v>5</v>
      </c>
      <c r="B342" s="2">
        <v>252893</v>
      </c>
      <c r="C342" s="2">
        <f>ROUND(B342/30,4)</f>
        <v>8429.7667000000001</v>
      </c>
      <c r="D342" s="2">
        <f t="shared" si="37"/>
        <v>3085294.6121999999</v>
      </c>
    </row>
    <row r="343" spans="1:4" x14ac:dyDescent="0.2">
      <c r="A343" s="1" t="s">
        <v>6</v>
      </c>
      <c r="B343" s="8">
        <v>263901</v>
      </c>
      <c r="C343" s="2">
        <f>ROUND(B343/31,4)</f>
        <v>8512.9354999999996</v>
      </c>
      <c r="D343" s="2">
        <f t="shared" ref="D343" si="38">C343*366</f>
        <v>3115734.3929999997</v>
      </c>
    </row>
    <row r="344" spans="1:4" x14ac:dyDescent="0.2">
      <c r="A344" s="1" t="s">
        <v>7</v>
      </c>
      <c r="B344" s="8">
        <v>269557</v>
      </c>
      <c r="C344" s="2">
        <f>ROUND(B344/31,4)</f>
        <v>8695.3870999999999</v>
      </c>
      <c r="D344" s="2">
        <f t="shared" ref="D344:D345" si="39">C344*366</f>
        <v>3182511.6785999998</v>
      </c>
    </row>
    <row r="345" spans="1:4" x14ac:dyDescent="0.2">
      <c r="A345" s="1" t="s">
        <v>8</v>
      </c>
      <c r="B345" s="2">
        <v>256641</v>
      </c>
      <c r="C345" s="2">
        <f>ROUND(B345/30,4)</f>
        <v>8554.7000000000007</v>
      </c>
      <c r="D345" s="2">
        <f t="shared" si="39"/>
        <v>3131020.2</v>
      </c>
    </row>
    <row r="346" spans="1:4" x14ac:dyDescent="0.2">
      <c r="A346" s="1" t="s">
        <v>9</v>
      </c>
      <c r="B346" s="8">
        <v>271148</v>
      </c>
      <c r="C346" s="2">
        <f>ROUND(B346/31,4)</f>
        <v>8746.7096999999994</v>
      </c>
      <c r="D346" s="2">
        <f t="shared" ref="D346:D347" si="40">C346*366</f>
        <v>3201295.7501999997</v>
      </c>
    </row>
    <row r="347" spans="1:4" x14ac:dyDescent="0.2">
      <c r="A347" s="1" t="s">
        <v>10</v>
      </c>
      <c r="B347" s="2">
        <v>265540</v>
      </c>
      <c r="C347" s="2">
        <f>ROUND(B347/30,4)</f>
        <v>8851.3333000000002</v>
      </c>
      <c r="D347" s="2">
        <f t="shared" si="40"/>
        <v>3239587.9878000002</v>
      </c>
    </row>
    <row r="348" spans="1:4" x14ac:dyDescent="0.2">
      <c r="A348" s="1" t="s">
        <v>11</v>
      </c>
      <c r="B348" s="8">
        <v>273749</v>
      </c>
      <c r="C348" s="2">
        <f>ROUND(B348/31,4)</f>
        <v>8830.6129000000001</v>
      </c>
      <c r="D348" s="2">
        <f t="shared" ref="D348" si="41">C348*366</f>
        <v>3232004.3214000002</v>
      </c>
    </row>
    <row r="349" spans="1:4" x14ac:dyDescent="0.2">
      <c r="A349" s="1" t="s">
        <v>83</v>
      </c>
      <c r="B349" s="8">
        <f>SUM(B337:B348)</f>
        <v>3118710</v>
      </c>
      <c r="C349" s="2">
        <f>ROUND(B349/(366),4)</f>
        <v>8521.0655999999999</v>
      </c>
      <c r="D349" s="2">
        <f>C349*366</f>
        <v>3118710.0096</v>
      </c>
    </row>
    <row r="351" spans="1:4" x14ac:dyDescent="0.2">
      <c r="A351" s="5">
        <v>2021</v>
      </c>
      <c r="B351" s="2"/>
      <c r="C351" s="2"/>
      <c r="D351" s="2"/>
    </row>
    <row r="352" spans="1:4" x14ac:dyDescent="0.2">
      <c r="A352" s="1" t="s">
        <v>0</v>
      </c>
      <c r="B352" s="2">
        <v>275199</v>
      </c>
      <c r="C352" s="2">
        <f>ROUND(B352/31,4)</f>
        <v>8877.3870999999999</v>
      </c>
      <c r="D352" s="2">
        <f t="shared" ref="D352:D353" si="42">C352*365</f>
        <v>3240246.2914999998</v>
      </c>
    </row>
    <row r="353" spans="1:9" x14ac:dyDescent="0.2">
      <c r="A353" s="1" t="s">
        <v>1</v>
      </c>
      <c r="B353" s="2">
        <v>250518</v>
      </c>
      <c r="C353" s="2">
        <f>ROUND(B353/28,4)</f>
        <v>8947.0714000000007</v>
      </c>
      <c r="D353" s="2">
        <f t="shared" si="42"/>
        <v>3265681.0610000002</v>
      </c>
    </row>
    <row r="354" spans="1:9" x14ac:dyDescent="0.2">
      <c r="A354" s="1" t="s">
        <v>2</v>
      </c>
      <c r="B354" s="2">
        <v>276581</v>
      </c>
      <c r="C354" s="2">
        <f>ROUND(B354/31,4)</f>
        <v>8921.9676999999992</v>
      </c>
      <c r="D354" s="2">
        <f t="shared" ref="D354" si="43">C354*365</f>
        <v>3256518.2104999996</v>
      </c>
    </row>
    <row r="355" spans="1:9" x14ac:dyDescent="0.2">
      <c r="A355" s="1" t="s">
        <v>3</v>
      </c>
      <c r="B355" s="2">
        <v>267452</v>
      </c>
      <c r="C355" s="2">
        <f>ROUND(B355/30,4)</f>
        <v>8915.0666999999994</v>
      </c>
      <c r="D355" s="2">
        <f t="shared" ref="D355:D356" si="44">C355*365</f>
        <v>3253999.3454999998</v>
      </c>
    </row>
    <row r="356" spans="1:9" x14ac:dyDescent="0.2">
      <c r="A356" s="1" t="s">
        <v>4</v>
      </c>
      <c r="B356" s="2">
        <v>277570</v>
      </c>
      <c r="C356" s="2">
        <f>ROUND(B356/31,4)</f>
        <v>8953.8709999999992</v>
      </c>
      <c r="D356" s="2">
        <f t="shared" si="44"/>
        <v>3268162.9149999996</v>
      </c>
    </row>
    <row r="357" spans="1:9" x14ac:dyDescent="0.2">
      <c r="A357" s="1" t="s">
        <v>5</v>
      </c>
      <c r="B357" s="2">
        <v>267284</v>
      </c>
      <c r="C357" s="2">
        <f>ROUND(B357/30,4)</f>
        <v>8909.4667000000009</v>
      </c>
      <c r="D357" s="2">
        <f t="shared" ref="D357:D358" si="45">C357*365</f>
        <v>3251955.3455000003</v>
      </c>
    </row>
    <row r="358" spans="1:9" x14ac:dyDescent="0.2">
      <c r="A358" s="1" t="s">
        <v>6</v>
      </c>
      <c r="B358" s="2">
        <v>271604</v>
      </c>
      <c r="C358" s="2">
        <f>ROUND(B358/31,4)</f>
        <v>8761.4194000000007</v>
      </c>
      <c r="D358" s="2">
        <f t="shared" si="45"/>
        <v>3197918.0810000002</v>
      </c>
    </row>
    <row r="359" spans="1:9" x14ac:dyDescent="0.2">
      <c r="A359" s="1" t="s">
        <v>7</v>
      </c>
      <c r="B359" s="2">
        <v>253574</v>
      </c>
      <c r="C359" s="2">
        <f>ROUND(B359/31,4)</f>
        <v>8179.8064999999997</v>
      </c>
      <c r="D359" s="2">
        <f t="shared" ref="D359:D361" si="46">C359*365</f>
        <v>2985629.3725000001</v>
      </c>
    </row>
    <row r="360" spans="1:9" x14ac:dyDescent="0.2">
      <c r="A360" s="1" t="s">
        <v>8</v>
      </c>
      <c r="B360" s="2">
        <v>244607</v>
      </c>
      <c r="C360" s="2">
        <f>ROUND(B360/30,4)</f>
        <v>8153.5667000000003</v>
      </c>
      <c r="D360" s="2">
        <f t="shared" si="46"/>
        <v>2976051.8455000003</v>
      </c>
      <c r="G360" s="2"/>
    </row>
    <row r="361" spans="1:9" x14ac:dyDescent="0.2">
      <c r="A361" s="1" t="s">
        <v>9</v>
      </c>
      <c r="B361" s="2">
        <v>252916</v>
      </c>
      <c r="C361" s="2">
        <f>ROUND(B361/31,4)</f>
        <v>8158.5806000000002</v>
      </c>
      <c r="D361" s="2">
        <f t="shared" si="46"/>
        <v>2977881.9190000002</v>
      </c>
    </row>
    <row r="362" spans="1:9" x14ac:dyDescent="0.2">
      <c r="A362" s="1" t="s">
        <v>10</v>
      </c>
      <c r="B362" s="2">
        <v>244143</v>
      </c>
      <c r="C362" s="2">
        <f>ROUND(B362/30,4)</f>
        <v>8138.1</v>
      </c>
      <c r="D362" s="2">
        <f t="shared" ref="D362" si="47">C362*365</f>
        <v>2970406.5</v>
      </c>
    </row>
    <row r="363" spans="1:9" x14ac:dyDescent="0.2">
      <c r="A363" s="1" t="s">
        <v>11</v>
      </c>
      <c r="B363" s="8">
        <v>255256</v>
      </c>
      <c r="C363" s="2">
        <f>ROUND(B363/31,4)</f>
        <v>8234.0645000000004</v>
      </c>
      <c r="D363" s="2">
        <f>C363*365</f>
        <v>3005433.5425</v>
      </c>
    </row>
    <row r="364" spans="1:9" x14ac:dyDescent="0.2">
      <c r="A364" s="1" t="s">
        <v>83</v>
      </c>
      <c r="B364" s="8">
        <f>SUM(B352:B363)</f>
        <v>3136704</v>
      </c>
      <c r="C364" s="2">
        <f>ROUND(B364/(31+28+31+30+31+30+31+31+30+31+30+31),4)</f>
        <v>8593.7096000000001</v>
      </c>
      <c r="D364" s="2">
        <f t="shared" ref="D364" si="48">C364*365</f>
        <v>3136704.0040000002</v>
      </c>
    </row>
    <row r="366" spans="1:9" x14ac:dyDescent="0.2">
      <c r="A366" s="5">
        <v>2022</v>
      </c>
      <c r="B366" s="2"/>
      <c r="C366" s="2"/>
      <c r="D366" s="2"/>
    </row>
    <row r="367" spans="1:9" x14ac:dyDescent="0.2">
      <c r="A367" s="1" t="s">
        <v>0</v>
      </c>
      <c r="B367" s="2">
        <v>252235</v>
      </c>
      <c r="C367" s="2">
        <f>ROUND(B367/31,4)</f>
        <v>8136.6129000000001</v>
      </c>
      <c r="D367" s="2">
        <f t="shared" ref="D367:D368" si="49">C367*365</f>
        <v>2969863.7085000002</v>
      </c>
    </row>
    <row r="368" spans="1:9" x14ac:dyDescent="0.2">
      <c r="A368" s="1" t="s">
        <v>1</v>
      </c>
      <c r="B368" s="2">
        <v>228211</v>
      </c>
      <c r="C368" s="2">
        <f>ROUND(B368/28,4)</f>
        <v>8150.3928999999998</v>
      </c>
      <c r="D368" s="2">
        <f t="shared" si="49"/>
        <v>2974893.4084999999</v>
      </c>
      <c r="I368" s="8"/>
    </row>
    <row r="369" spans="1:4" x14ac:dyDescent="0.2">
      <c r="A369" s="1" t="s">
        <v>2</v>
      </c>
      <c r="B369" s="2">
        <v>254136</v>
      </c>
      <c r="C369" s="2">
        <f>ROUND(B369/31,4)</f>
        <v>8197.9354999999996</v>
      </c>
      <c r="D369" s="2">
        <f t="shared" ref="D369:D370" si="50">C369*365</f>
        <v>2992246.4575</v>
      </c>
    </row>
    <row r="370" spans="1:4" x14ac:dyDescent="0.2">
      <c r="A370" s="1" t="s">
        <v>3</v>
      </c>
      <c r="B370" s="2">
        <v>245717</v>
      </c>
      <c r="C370" s="2">
        <f>ROUND(B370/30,4)</f>
        <v>8190.5667000000003</v>
      </c>
      <c r="D370" s="2">
        <f t="shared" si="50"/>
        <v>2989556.8455000003</v>
      </c>
    </row>
    <row r="371" spans="1:4" x14ac:dyDescent="0.2">
      <c r="A371" s="1" t="s">
        <v>4</v>
      </c>
      <c r="B371" s="2">
        <v>253510</v>
      </c>
      <c r="C371" s="2">
        <f>ROUND(B371/31,4)</f>
        <v>8177.7419</v>
      </c>
      <c r="D371" s="2">
        <f t="shared" ref="D371:D372" si="51">C371*365</f>
        <v>2984875.7935000001</v>
      </c>
    </row>
    <row r="372" spans="1:4" x14ac:dyDescent="0.2">
      <c r="A372" s="1" t="s">
        <v>5</v>
      </c>
      <c r="B372" s="2">
        <v>246859</v>
      </c>
      <c r="C372" s="2">
        <f>ROUND(B372/30,4)</f>
        <v>8228.6332999999995</v>
      </c>
      <c r="D372" s="2">
        <f t="shared" si="51"/>
        <v>3003451.1544999997</v>
      </c>
    </row>
    <row r="373" spans="1:4" x14ac:dyDescent="0.2">
      <c r="A373" s="1" t="s">
        <v>6</v>
      </c>
      <c r="B373" s="2">
        <v>255046</v>
      </c>
      <c r="C373" s="2">
        <f>ROUND(B373/31,4)</f>
        <v>8227.2903000000006</v>
      </c>
      <c r="D373" s="2">
        <f t="shared" ref="D373:D378" si="52">C373*365</f>
        <v>3002960.9595000003</v>
      </c>
    </row>
    <row r="374" spans="1:4" x14ac:dyDescent="0.2">
      <c r="A374" s="1" t="s">
        <v>7</v>
      </c>
      <c r="B374" s="2">
        <v>256402</v>
      </c>
      <c r="C374" s="2">
        <f>ROUND(B374/31,4)</f>
        <v>8271.0323000000008</v>
      </c>
      <c r="D374" s="2">
        <f t="shared" si="52"/>
        <v>3018926.7895000004</v>
      </c>
    </row>
    <row r="375" spans="1:4" x14ac:dyDescent="0.2">
      <c r="A375" s="1" t="s">
        <v>8</v>
      </c>
      <c r="B375" s="2">
        <v>252855</v>
      </c>
      <c r="C375" s="2">
        <f>ROUND(B375/30,4)</f>
        <v>8428.5</v>
      </c>
      <c r="D375" s="2">
        <f t="shared" si="52"/>
        <v>3076402.5</v>
      </c>
    </row>
    <row r="376" spans="1:4" x14ac:dyDescent="0.2">
      <c r="A376" s="1" t="s">
        <v>9</v>
      </c>
      <c r="B376" s="2">
        <v>261950</v>
      </c>
      <c r="C376" s="2">
        <f>ROUND(B376/31,4)</f>
        <v>8450</v>
      </c>
      <c r="D376" s="2">
        <f t="shared" si="52"/>
        <v>3084250</v>
      </c>
    </row>
    <row r="377" spans="1:4" x14ac:dyDescent="0.2">
      <c r="A377" s="1" t="s">
        <v>10</v>
      </c>
      <c r="B377" s="2">
        <v>257959</v>
      </c>
      <c r="C377" s="2">
        <f>ROUND(B377/30,4)</f>
        <v>8598.6332999999995</v>
      </c>
      <c r="D377" s="2">
        <f t="shared" si="52"/>
        <v>3138501.1544999997</v>
      </c>
    </row>
    <row r="378" spans="1:4" x14ac:dyDescent="0.2">
      <c r="A378" s="1" t="s">
        <v>11</v>
      </c>
      <c r="B378" s="8">
        <v>269086</v>
      </c>
      <c r="C378" s="2">
        <f>ROUND(B378/31,4)</f>
        <v>8680.1934999999994</v>
      </c>
      <c r="D378" s="2">
        <f t="shared" si="52"/>
        <v>3168270.6274999999</v>
      </c>
    </row>
    <row r="379" spans="1:4" x14ac:dyDescent="0.2">
      <c r="A379" s="1" t="s">
        <v>83</v>
      </c>
      <c r="B379" s="8">
        <f>SUM(B367:B378)</f>
        <v>3033966</v>
      </c>
      <c r="C379" s="2">
        <v>8311</v>
      </c>
      <c r="D379" s="2">
        <v>3033683</v>
      </c>
    </row>
    <row r="381" spans="1:4" x14ac:dyDescent="0.2">
      <c r="A381" s="5">
        <v>2023</v>
      </c>
      <c r="B381" s="2"/>
      <c r="C381" s="2"/>
      <c r="D381" s="2"/>
    </row>
    <row r="382" spans="1:4" x14ac:dyDescent="0.2">
      <c r="A382" s="1" t="s">
        <v>0</v>
      </c>
      <c r="B382" s="2">
        <v>269973</v>
      </c>
      <c r="C382" s="2">
        <f>ROUND(B382/31,4)</f>
        <v>8708.8065000000006</v>
      </c>
      <c r="D382" s="2">
        <f t="shared" ref="D382:D394" si="53">C382*365</f>
        <v>3178714.3725000001</v>
      </c>
    </row>
    <row r="383" spans="1:4" x14ac:dyDescent="0.2">
      <c r="A383" s="1" t="s">
        <v>1</v>
      </c>
      <c r="B383" s="2">
        <v>243833</v>
      </c>
      <c r="C383" s="2">
        <f>ROUND(B383/28,4)</f>
        <v>8708.3214000000007</v>
      </c>
      <c r="D383" s="2">
        <f t="shared" si="53"/>
        <v>3178537.3110000002</v>
      </c>
    </row>
    <row r="384" spans="1:4" x14ac:dyDescent="0.2">
      <c r="A384" s="1" t="s">
        <v>2</v>
      </c>
      <c r="B384" s="2">
        <v>272796</v>
      </c>
      <c r="C384" s="2">
        <f>ROUND(B384/31,4)</f>
        <v>8799.8709999999992</v>
      </c>
      <c r="D384" s="2">
        <f t="shared" ref="D384" si="54">C384*365</f>
        <v>3211952.9149999996</v>
      </c>
    </row>
    <row r="385" spans="1:4" x14ac:dyDescent="0.2">
      <c r="A385" s="1" t="s">
        <v>3</v>
      </c>
      <c r="B385" s="2">
        <v>268980</v>
      </c>
      <c r="C385" s="2">
        <f>ROUND(B385/30,4)</f>
        <v>8966</v>
      </c>
      <c r="D385" s="2">
        <f t="shared" si="53"/>
        <v>3272590</v>
      </c>
    </row>
    <row r="386" spans="1:4" x14ac:dyDescent="0.2">
      <c r="A386" s="1" t="s">
        <v>4</v>
      </c>
      <c r="B386" s="2">
        <v>276592</v>
      </c>
      <c r="C386" s="2">
        <f>ROUND(B386/31,4)</f>
        <v>8922.3225999999995</v>
      </c>
      <c r="D386" s="2">
        <f t="shared" si="53"/>
        <v>3256647.7489999998</v>
      </c>
    </row>
    <row r="387" spans="1:4" x14ac:dyDescent="0.2">
      <c r="A387" s="1" t="s">
        <v>5</v>
      </c>
      <c r="B387" s="2"/>
      <c r="C387" s="2">
        <f>ROUND(B387/30,4)</f>
        <v>0</v>
      </c>
      <c r="D387" s="2">
        <f t="shared" si="53"/>
        <v>0</v>
      </c>
    </row>
    <row r="388" spans="1:4" x14ac:dyDescent="0.2">
      <c r="A388" s="1" t="s">
        <v>6</v>
      </c>
      <c r="B388" s="2"/>
      <c r="C388" s="2">
        <f>ROUND(B388/31,4)</f>
        <v>0</v>
      </c>
      <c r="D388" s="2">
        <f t="shared" si="53"/>
        <v>0</v>
      </c>
    </row>
    <row r="389" spans="1:4" x14ac:dyDescent="0.2">
      <c r="A389" s="1" t="s">
        <v>7</v>
      </c>
      <c r="B389" s="2"/>
      <c r="C389" s="2">
        <f>ROUND(B389/31,4)</f>
        <v>0</v>
      </c>
      <c r="D389" s="2">
        <f t="shared" si="53"/>
        <v>0</v>
      </c>
    </row>
    <row r="390" spans="1:4" x14ac:dyDescent="0.2">
      <c r="A390" s="1" t="s">
        <v>8</v>
      </c>
      <c r="B390" s="2"/>
      <c r="C390" s="2">
        <f>ROUND(B390/30,4)</f>
        <v>0</v>
      </c>
      <c r="D390" s="2">
        <f t="shared" si="53"/>
        <v>0</v>
      </c>
    </row>
    <row r="391" spans="1:4" x14ac:dyDescent="0.2">
      <c r="A391" s="1" t="s">
        <v>9</v>
      </c>
      <c r="B391" s="2"/>
      <c r="C391" s="2">
        <f>ROUND(B391/31,4)</f>
        <v>0</v>
      </c>
      <c r="D391" s="2">
        <f t="shared" si="53"/>
        <v>0</v>
      </c>
    </row>
    <row r="392" spans="1:4" x14ac:dyDescent="0.2">
      <c r="A392" s="1" t="s">
        <v>10</v>
      </c>
      <c r="B392" s="2"/>
      <c r="C392" s="2">
        <f>ROUND(B392/30,4)</f>
        <v>0</v>
      </c>
      <c r="D392" s="2">
        <f t="shared" si="53"/>
        <v>0</v>
      </c>
    </row>
    <row r="393" spans="1:4" x14ac:dyDescent="0.2">
      <c r="A393" s="1" t="s">
        <v>11</v>
      </c>
      <c r="B393" s="8"/>
      <c r="C393" s="2">
        <f>ROUND(B393/31,4)</f>
        <v>0</v>
      </c>
      <c r="D393" s="2">
        <f t="shared" si="53"/>
        <v>0</v>
      </c>
    </row>
    <row r="394" spans="1:4" x14ac:dyDescent="0.2">
      <c r="A394" s="1" t="s">
        <v>84</v>
      </c>
      <c r="B394" s="8">
        <f>SUM(B382:B393)</f>
        <v>1332174</v>
      </c>
      <c r="C394" s="2">
        <f>ROUND(B394/(31+28+31+30+31),4)</f>
        <v>8822.3444</v>
      </c>
      <c r="D394" s="2">
        <f t="shared" si="53"/>
        <v>3220155.7059999998</v>
      </c>
    </row>
  </sheetData>
  <phoneticPr fontId="0" type="noConversion"/>
  <pageMargins left="1" right="0.75" top="0.75" bottom="0.5" header="0.5" footer="0.5"/>
  <pageSetup scale="1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4"/>
  <sheetViews>
    <sheetView zoomScaleNormal="100" workbookViewId="0">
      <pane ySplit="5" topLeftCell="A378" activePane="bottomLeft" state="frozen"/>
      <selection pane="bottomLeft" activeCell="G391" sqref="G391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  <col min="7" max="7" width="12.85546875" bestFit="1" customWidth="1"/>
  </cols>
  <sheetData>
    <row r="1" spans="1:4" x14ac:dyDescent="0.2">
      <c r="A1" s="4" t="s">
        <v>36</v>
      </c>
    </row>
    <row r="2" spans="1:4" x14ac:dyDescent="0.2">
      <c r="A2" t="s">
        <v>16</v>
      </c>
    </row>
    <row r="3" spans="1:4" x14ac:dyDescent="0.2">
      <c r="A3" t="s">
        <v>19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f>'US Primary'!B7+'Canadian Primary'!B7</f>
        <v>507806.21299999999</v>
      </c>
      <c r="C7" s="2">
        <f>B7/31</f>
        <v>16380.84558064516</v>
      </c>
      <c r="D7" s="2">
        <f>C7*365</f>
        <v>5979008.6369354837</v>
      </c>
    </row>
    <row r="8" spans="1:4" x14ac:dyDescent="0.2">
      <c r="A8" s="1" t="s">
        <v>1</v>
      </c>
      <c r="B8" s="2">
        <f>'US Primary'!B8+'Canadian Primary'!B8</f>
        <v>459247.55499999999</v>
      </c>
      <c r="C8" s="2">
        <f>B8/28</f>
        <v>16401.698392857143</v>
      </c>
      <c r="D8" s="2">
        <f t="shared" ref="D8:D19" si="0">C8*365</f>
        <v>5986619.9133928567</v>
      </c>
    </row>
    <row r="9" spans="1:4" x14ac:dyDescent="0.2">
      <c r="A9" s="1" t="s">
        <v>2</v>
      </c>
      <c r="B9" s="2">
        <f>'US Primary'!B9+'Canadian Primary'!B9</f>
        <v>514426.32199999999</v>
      </c>
      <c r="C9" s="2">
        <f>B9/31</f>
        <v>16594.397483870966</v>
      </c>
      <c r="D9" s="2">
        <f t="shared" si="0"/>
        <v>6056955.0816129027</v>
      </c>
    </row>
    <row r="10" spans="1:4" x14ac:dyDescent="0.2">
      <c r="A10" s="1" t="s">
        <v>3</v>
      </c>
      <c r="B10" s="2">
        <f>'US Primary'!B10+'Canadian Primary'!B10</f>
        <v>500430.33100000001</v>
      </c>
      <c r="C10" s="2">
        <f>B10/30</f>
        <v>16681.011033333332</v>
      </c>
      <c r="D10" s="2">
        <f t="shared" si="0"/>
        <v>6088569.0271666665</v>
      </c>
    </row>
    <row r="11" spans="1:4" x14ac:dyDescent="0.2">
      <c r="A11" s="1" t="s">
        <v>4</v>
      </c>
      <c r="B11" s="2">
        <f>'US Primary'!B11+'Canadian Primary'!B11</f>
        <v>516643.28599999996</v>
      </c>
      <c r="C11" s="2">
        <f>B11/31</f>
        <v>16665.912451612901</v>
      </c>
      <c r="D11" s="2">
        <f t="shared" si="0"/>
        <v>6083058.0448387088</v>
      </c>
    </row>
    <row r="12" spans="1:4" x14ac:dyDescent="0.2">
      <c r="A12" s="1" t="s">
        <v>5</v>
      </c>
      <c r="B12" s="2">
        <f>'US Primary'!B12+'Canadian Primary'!B12</f>
        <v>501999.28899999999</v>
      </c>
      <c r="C12" s="2">
        <f>B12/30</f>
        <v>16733.309633333334</v>
      </c>
      <c r="D12" s="2">
        <f t="shared" si="0"/>
        <v>6107658.0161666665</v>
      </c>
    </row>
    <row r="13" spans="1:4" x14ac:dyDescent="0.2">
      <c r="A13" s="1" t="s">
        <v>6</v>
      </c>
      <c r="B13" s="2">
        <f>'US Primary'!B13+'Canadian Primary'!B13</f>
        <v>520110.69</v>
      </c>
      <c r="C13" s="2">
        <f>B13/31</f>
        <v>16777.764193548388</v>
      </c>
      <c r="D13" s="2">
        <f t="shared" si="0"/>
        <v>6123883.9306451613</v>
      </c>
    </row>
    <row r="14" spans="1:4" x14ac:dyDescent="0.2">
      <c r="A14" s="1" t="s">
        <v>7</v>
      </c>
      <c r="B14" s="2">
        <f>'US Primary'!B14+'Canadian Primary'!B14</f>
        <v>519768.09299999999</v>
      </c>
      <c r="C14" s="2">
        <f>B14/31</f>
        <v>16766.712677419353</v>
      </c>
      <c r="D14" s="2">
        <f t="shared" si="0"/>
        <v>6119850.1272580642</v>
      </c>
    </row>
    <row r="15" spans="1:4" x14ac:dyDescent="0.2">
      <c r="A15" s="1" t="s">
        <v>8</v>
      </c>
      <c r="B15" s="2">
        <f>'US Primary'!B15+'Canadian Primary'!B15</f>
        <v>504576.45199999999</v>
      </c>
      <c r="C15" s="2">
        <f>B15/30</f>
        <v>16819.215066666668</v>
      </c>
      <c r="D15" s="2">
        <f t="shared" si="0"/>
        <v>6139013.4993333332</v>
      </c>
    </row>
    <row r="16" spans="1:4" x14ac:dyDescent="0.2">
      <c r="A16" s="1" t="s">
        <v>9</v>
      </c>
      <c r="B16" s="2">
        <f>'US Primary'!B16+'Canadian Primary'!B16</f>
        <v>517558.50599999999</v>
      </c>
      <c r="C16" s="2">
        <f>B16/31</f>
        <v>16695.435677419355</v>
      </c>
      <c r="D16" s="2">
        <f t="shared" si="0"/>
        <v>6093834.0222580647</v>
      </c>
    </row>
    <row r="17" spans="1:4" x14ac:dyDescent="0.2">
      <c r="A17" s="1" t="s">
        <v>10</v>
      </c>
      <c r="B17" s="2">
        <f>'US Primary'!B17+'Canadian Primary'!B17</f>
        <v>503927.891</v>
      </c>
      <c r="C17" s="2">
        <f>B17/30</f>
        <v>16797.596366666668</v>
      </c>
      <c r="D17" s="2">
        <f t="shared" si="0"/>
        <v>6131122.6738333339</v>
      </c>
    </row>
    <row r="18" spans="1:4" x14ac:dyDescent="0.2">
      <c r="A18" s="1" t="s">
        <v>11</v>
      </c>
      <c r="B18" s="2">
        <f>'US Primary'!B18+'Canadian Primary'!B18</f>
        <v>520310.16000000003</v>
      </c>
      <c r="C18" s="2">
        <f>B18/31</f>
        <v>16784.198709677421</v>
      </c>
      <c r="D18" s="2">
        <f t="shared" si="0"/>
        <v>6126232.5290322583</v>
      </c>
    </row>
    <row r="19" spans="1:4" x14ac:dyDescent="0.2">
      <c r="A19" s="1"/>
      <c r="B19" s="2">
        <f>SUM(B7:B18)</f>
        <v>6086804.7879999997</v>
      </c>
      <c r="C19" s="2">
        <f>B19/365</f>
        <v>16676.177501369861</v>
      </c>
      <c r="D19" s="2">
        <f t="shared" si="0"/>
        <v>6086804.7879999988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f>'US Primary'!B22+'Canadian Primary'!B22</f>
        <v>519950.67000000004</v>
      </c>
      <c r="C22" s="2">
        <f>B22/31</f>
        <v>16772.602258064519</v>
      </c>
      <c r="D22" s="2">
        <f>C22*365</f>
        <v>6121999.8241935493</v>
      </c>
    </row>
    <row r="23" spans="1:4" x14ac:dyDescent="0.2">
      <c r="A23" s="1" t="s">
        <v>1</v>
      </c>
      <c r="B23" s="2">
        <f>'US Primary'!B23+'Canadian Primary'!B23</f>
        <v>470867.64600000001</v>
      </c>
      <c r="C23" s="2">
        <f>B23/28</f>
        <v>16816.701642857144</v>
      </c>
      <c r="D23" s="2">
        <f t="shared" ref="D23:D34" si="1">C23*365</f>
        <v>6138096.0996428579</v>
      </c>
    </row>
    <row r="24" spans="1:4" x14ac:dyDescent="0.2">
      <c r="A24" s="1" t="s">
        <v>2</v>
      </c>
      <c r="B24" s="2">
        <f>'US Primary'!B24+'Canadian Primary'!B24</f>
        <v>523795.24699999997</v>
      </c>
      <c r="C24" s="2">
        <f>B24/31</f>
        <v>16896.620870967741</v>
      </c>
      <c r="D24" s="2">
        <f t="shared" si="1"/>
        <v>6167266.6179032251</v>
      </c>
    </row>
    <row r="25" spans="1:4" x14ac:dyDescent="0.2">
      <c r="A25" s="1" t="s">
        <v>3</v>
      </c>
      <c r="B25" s="2">
        <f>'US Primary'!B25+'Canadian Primary'!B25</f>
        <v>506054.68099999998</v>
      </c>
      <c r="C25" s="2">
        <f>B25/30</f>
        <v>16868.489366666665</v>
      </c>
      <c r="D25" s="2">
        <f t="shared" si="1"/>
        <v>6156998.6188333323</v>
      </c>
    </row>
    <row r="26" spans="1:4" x14ac:dyDescent="0.2">
      <c r="A26" s="1" t="s">
        <v>4</v>
      </c>
      <c r="B26" s="2">
        <f>'US Primary'!B26+'Canadian Primary'!B26</f>
        <v>521616.48199999996</v>
      </c>
      <c r="C26" s="2">
        <f>B26/31</f>
        <v>16826.338129032258</v>
      </c>
      <c r="D26" s="2">
        <f t="shared" si="1"/>
        <v>6141613.4170967741</v>
      </c>
    </row>
    <row r="27" spans="1:4" x14ac:dyDescent="0.2">
      <c r="A27" s="1" t="s">
        <v>5</v>
      </c>
      <c r="B27" s="2">
        <f>'US Primary'!B27+'Canadian Primary'!B27</f>
        <v>505653.96799999999</v>
      </c>
      <c r="C27" s="2">
        <f>B27/30</f>
        <v>16855.132266666667</v>
      </c>
      <c r="D27" s="2">
        <f t="shared" si="1"/>
        <v>6152123.2773333332</v>
      </c>
    </row>
    <row r="28" spans="1:4" x14ac:dyDescent="0.2">
      <c r="A28" s="1" t="s">
        <v>6</v>
      </c>
      <c r="B28" s="2">
        <f>'US Primary'!B28+'Canadian Primary'!B28</f>
        <v>522257.109</v>
      </c>
      <c r="C28" s="2">
        <f>B28/31</f>
        <v>16847.003516129033</v>
      </c>
      <c r="D28" s="2">
        <f t="shared" si="1"/>
        <v>6149156.2833870966</v>
      </c>
    </row>
    <row r="29" spans="1:4" x14ac:dyDescent="0.2">
      <c r="A29" s="1" t="s">
        <v>7</v>
      </c>
      <c r="B29" s="2">
        <f>'US Primary'!B29+'Canadian Primary'!B29</f>
        <v>526015.71600000001</v>
      </c>
      <c r="C29" s="2">
        <f>B29/31</f>
        <v>16968.248903225805</v>
      </c>
      <c r="D29" s="2">
        <f t="shared" si="1"/>
        <v>6193410.8496774193</v>
      </c>
    </row>
    <row r="30" spans="1:4" x14ac:dyDescent="0.2">
      <c r="A30" s="1" t="s">
        <v>8</v>
      </c>
      <c r="B30" s="2">
        <f>'US Primary'!B30+'Canadian Primary'!B30</f>
        <v>504059.98800000001</v>
      </c>
      <c r="C30" s="2">
        <f>B30/30</f>
        <v>16801.999599999999</v>
      </c>
      <c r="D30" s="2">
        <f t="shared" si="1"/>
        <v>6132729.8539999994</v>
      </c>
    </row>
    <row r="31" spans="1:4" x14ac:dyDescent="0.2">
      <c r="A31" s="1" t="s">
        <v>9</v>
      </c>
      <c r="B31" s="2">
        <f>'US Primary'!B31+'Canadian Primary'!B31</f>
        <v>525771.63800000004</v>
      </c>
      <c r="C31" s="2">
        <f>B31/31</f>
        <v>16960.375419354841</v>
      </c>
      <c r="D31" s="2">
        <f t="shared" si="1"/>
        <v>6190537.0280645173</v>
      </c>
    </row>
    <row r="32" spans="1:4" x14ac:dyDescent="0.2">
      <c r="A32" s="1" t="s">
        <v>10</v>
      </c>
      <c r="B32" s="2">
        <f>'US Primary'!B32+'Canadian Primary'!B32</f>
        <v>511720.07199999999</v>
      </c>
      <c r="C32" s="2">
        <f>B32/30</f>
        <v>17057.335733333333</v>
      </c>
      <c r="D32" s="2">
        <f t="shared" si="1"/>
        <v>6225927.5426666662</v>
      </c>
    </row>
    <row r="33" spans="1:4" x14ac:dyDescent="0.2">
      <c r="A33" s="1" t="s">
        <v>11</v>
      </c>
      <c r="B33" s="2">
        <f>'US Primary'!B33+'Canadian Primary'!B33</f>
        <v>530672.78599999996</v>
      </c>
      <c r="C33" s="2">
        <f>B33/31</f>
        <v>17118.476967741935</v>
      </c>
      <c r="D33" s="2">
        <f t="shared" si="1"/>
        <v>6248244.093225806</v>
      </c>
    </row>
    <row r="34" spans="1:4" x14ac:dyDescent="0.2">
      <c r="A34" s="1"/>
      <c r="B34" s="2">
        <f>SUM(B22:B33)</f>
        <v>6168436.0030000005</v>
      </c>
      <c r="C34" s="2">
        <f>B34/365</f>
        <v>16899.824665753426</v>
      </c>
      <c r="D34" s="2">
        <f t="shared" si="1"/>
        <v>6168436.0030000005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f>'US Primary'!B37+'Canadian Primary'!B37</f>
        <v>531339</v>
      </c>
      <c r="C37" s="2">
        <f>B37/31</f>
        <v>17139.967741935485</v>
      </c>
      <c r="D37" s="2">
        <f>C37*366</f>
        <v>6273228.1935483878</v>
      </c>
    </row>
    <row r="38" spans="1:4" x14ac:dyDescent="0.2">
      <c r="A38" s="1" t="s">
        <v>1</v>
      </c>
      <c r="B38" s="2">
        <f>'US Primary'!B38+'Canadian Primary'!B38</f>
        <v>497099</v>
      </c>
      <c r="C38" s="2">
        <f>B38/29</f>
        <v>17141.344827586207</v>
      </c>
      <c r="D38" s="2">
        <f t="shared" ref="D38:D49" si="2">C38*366</f>
        <v>6273732.2068965519</v>
      </c>
    </row>
    <row r="39" spans="1:4" x14ac:dyDescent="0.2">
      <c r="A39" s="1" t="s">
        <v>2</v>
      </c>
      <c r="B39" s="2">
        <f>'US Primary'!B39+'Canadian Primary'!B39</f>
        <v>528746</v>
      </c>
      <c r="C39" s="2">
        <f>B39/31</f>
        <v>17056.322580645163</v>
      </c>
      <c r="D39" s="2">
        <f t="shared" si="2"/>
        <v>6242614.0645161299</v>
      </c>
    </row>
    <row r="40" spans="1:4" x14ac:dyDescent="0.2">
      <c r="A40" s="1" t="s">
        <v>3</v>
      </c>
      <c r="B40" s="2">
        <f>'US Primary'!B40+'Canadian Primary'!B40</f>
        <v>509820</v>
      </c>
      <c r="C40" s="2">
        <f>B40/30</f>
        <v>16994</v>
      </c>
      <c r="D40" s="2">
        <f t="shared" si="2"/>
        <v>6219804</v>
      </c>
    </row>
    <row r="41" spans="1:4" x14ac:dyDescent="0.2">
      <c r="A41" s="1" t="s">
        <v>4</v>
      </c>
      <c r="B41" s="2">
        <f>'US Primary'!B41+'Canadian Primary'!B41</f>
        <v>527678</v>
      </c>
      <c r="C41" s="2">
        <f>B41/31</f>
        <v>17021.870967741936</v>
      </c>
      <c r="D41" s="2">
        <f t="shared" si="2"/>
        <v>6230004.7741935486</v>
      </c>
    </row>
    <row r="42" spans="1:4" x14ac:dyDescent="0.2">
      <c r="A42" s="1" t="s">
        <v>5</v>
      </c>
      <c r="B42" s="2">
        <f>'US Primary'!B42+'Canadian Primary'!B42</f>
        <v>492009</v>
      </c>
      <c r="C42" s="2">
        <f>B42/30</f>
        <v>16400.3</v>
      </c>
      <c r="D42" s="2">
        <f t="shared" si="2"/>
        <v>6002509.7999999998</v>
      </c>
    </row>
    <row r="43" spans="1:4" x14ac:dyDescent="0.2">
      <c r="A43" s="1" t="s">
        <v>6</v>
      </c>
      <c r="B43" s="2">
        <f>'US Primary'!B43+'Canadian Primary'!B43</f>
        <v>496268</v>
      </c>
      <c r="C43" s="2">
        <f>B43/31</f>
        <v>16008.645161290322</v>
      </c>
      <c r="D43" s="2">
        <f t="shared" si="2"/>
        <v>5859164.1290322579</v>
      </c>
    </row>
    <row r="44" spans="1:4" x14ac:dyDescent="0.2">
      <c r="A44" s="1" t="s">
        <v>7</v>
      </c>
      <c r="B44" s="2">
        <f>'US Primary'!B44+'Canadian Primary'!B44</f>
        <v>495081</v>
      </c>
      <c r="C44" s="2">
        <f>B44/31</f>
        <v>15970.354838709678</v>
      </c>
      <c r="D44" s="2">
        <f t="shared" si="2"/>
        <v>5845149.8709677421</v>
      </c>
    </row>
    <row r="45" spans="1:4" x14ac:dyDescent="0.2">
      <c r="A45" s="1" t="s">
        <v>8</v>
      </c>
      <c r="B45" s="2">
        <f>'US Primary'!B45+'Canadian Primary'!B45</f>
        <v>484291</v>
      </c>
      <c r="C45" s="2">
        <f>B45/30</f>
        <v>16143.033333333333</v>
      </c>
      <c r="D45" s="2">
        <f t="shared" si="2"/>
        <v>5908350.2000000002</v>
      </c>
    </row>
    <row r="46" spans="1:4" x14ac:dyDescent="0.2">
      <c r="A46" s="1" t="s">
        <v>9</v>
      </c>
      <c r="B46" s="2">
        <f>'US Primary'!B46+'Canadian Primary'!B46</f>
        <v>500363</v>
      </c>
      <c r="C46" s="2">
        <f>B46/31</f>
        <v>16140.741935483871</v>
      </c>
      <c r="D46" s="2">
        <f t="shared" si="2"/>
        <v>5907511.5483870972</v>
      </c>
    </row>
    <row r="47" spans="1:4" x14ac:dyDescent="0.2">
      <c r="A47" s="1" t="s">
        <v>10</v>
      </c>
      <c r="B47" s="2">
        <f>'US Primary'!B47+'Canadian Primary'!B47</f>
        <v>484130</v>
      </c>
      <c r="C47" s="2">
        <f>B47/30</f>
        <v>16137.666666666666</v>
      </c>
      <c r="D47" s="2">
        <f t="shared" si="2"/>
        <v>5906386</v>
      </c>
    </row>
    <row r="48" spans="1:4" x14ac:dyDescent="0.2">
      <c r="A48" s="1" t="s">
        <v>11</v>
      </c>
      <c r="B48" s="2">
        <f>'US Primary'!B48+'Canadian Primary'!B48</f>
        <v>494145</v>
      </c>
      <c r="C48" s="2">
        <f>B48/31</f>
        <v>15940.161290322581</v>
      </c>
      <c r="D48" s="2">
        <f t="shared" si="2"/>
        <v>5834099.0322580645</v>
      </c>
    </row>
    <row r="49" spans="1:4" x14ac:dyDescent="0.2">
      <c r="B49" s="2">
        <f>SUM(B37:B48)</f>
        <v>6040969</v>
      </c>
      <c r="C49" s="2">
        <f>B49/366</f>
        <v>16505.379781420765</v>
      </c>
      <c r="D49" s="2">
        <f t="shared" si="2"/>
        <v>6040969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f>'US Primary'!B52+'Canadian Primary'!B52</f>
        <v>463272</v>
      </c>
      <c r="C52" s="2">
        <f>B52/31</f>
        <v>14944.258064516129</v>
      </c>
      <c r="D52" s="2">
        <f>C52*365</f>
        <v>5454654.1935483869</v>
      </c>
    </row>
    <row r="53" spans="1:4" x14ac:dyDescent="0.2">
      <c r="A53" s="1" t="s">
        <v>1</v>
      </c>
      <c r="B53" s="2">
        <f>'US Primary'!B53+'Canadian Primary'!B53</f>
        <v>409583</v>
      </c>
      <c r="C53" s="2">
        <f>B53/28</f>
        <v>14627.964285714286</v>
      </c>
      <c r="D53" s="2">
        <f t="shared" ref="D53:D64" si="3">C53*365</f>
        <v>5339206.9642857146</v>
      </c>
    </row>
    <row r="54" spans="1:4" x14ac:dyDescent="0.2">
      <c r="A54" s="1" t="s">
        <v>2</v>
      </c>
      <c r="B54" s="2">
        <f>'US Primary'!B54+'Canadian Primary'!B54</f>
        <v>445651</v>
      </c>
      <c r="C54" s="2">
        <f>B54/31</f>
        <v>14375.838709677419</v>
      </c>
      <c r="D54" s="2">
        <f t="shared" si="3"/>
        <v>5247181.1290322579</v>
      </c>
    </row>
    <row r="55" spans="1:4" x14ac:dyDescent="0.2">
      <c r="A55" s="1" t="s">
        <v>3</v>
      </c>
      <c r="B55" s="2">
        <f>'US Primary'!B55+'Canadian Primary'!B55</f>
        <v>434274</v>
      </c>
      <c r="C55" s="2">
        <f>B55/30</f>
        <v>14475.8</v>
      </c>
      <c r="D55" s="2">
        <f t="shared" si="3"/>
        <v>5283667</v>
      </c>
    </row>
    <row r="56" spans="1:4" x14ac:dyDescent="0.2">
      <c r="A56" s="1" t="s">
        <v>4</v>
      </c>
      <c r="B56" s="2">
        <f>'US Primary'!B56+'Canadian Primary'!B56</f>
        <v>449889</v>
      </c>
      <c r="C56" s="2">
        <f>B56/31</f>
        <v>14512.548387096775</v>
      </c>
      <c r="D56" s="2">
        <f t="shared" si="3"/>
        <v>5297080.1612903224</v>
      </c>
    </row>
    <row r="57" spans="1:4" x14ac:dyDescent="0.2">
      <c r="A57" s="1" t="s">
        <v>5</v>
      </c>
      <c r="B57" s="2">
        <f>'US Primary'!B57+'Canadian Primary'!B57</f>
        <v>426162</v>
      </c>
      <c r="C57" s="2">
        <f>B57/30</f>
        <v>14205.4</v>
      </c>
      <c r="D57" s="2">
        <f t="shared" si="3"/>
        <v>5184971</v>
      </c>
    </row>
    <row r="58" spans="1:4" x14ac:dyDescent="0.2">
      <c r="A58" s="1" t="s">
        <v>6</v>
      </c>
      <c r="B58" s="2">
        <f>'US Primary'!B58+'Canadian Primary'!B58</f>
        <v>432802</v>
      </c>
      <c r="C58" s="2">
        <f>B58/31</f>
        <v>13961.354838709678</v>
      </c>
      <c r="D58" s="2">
        <f t="shared" si="3"/>
        <v>5095894.5161290327</v>
      </c>
    </row>
    <row r="59" spans="1:4" x14ac:dyDescent="0.2">
      <c r="A59" s="1" t="s">
        <v>7</v>
      </c>
      <c r="B59" s="2">
        <f>'US Primary'!B59+'Canadian Primary'!B59</f>
        <v>432635</v>
      </c>
      <c r="C59" s="2">
        <f>B59/31</f>
        <v>13955.967741935483</v>
      </c>
      <c r="D59" s="2">
        <f t="shared" si="3"/>
        <v>5093928.2258064514</v>
      </c>
    </row>
    <row r="60" spans="1:4" x14ac:dyDescent="0.2">
      <c r="A60" s="1" t="s">
        <v>8</v>
      </c>
      <c r="B60" s="2">
        <f>'US Primary'!B60+'Canadian Primary'!B60</f>
        <v>420611</v>
      </c>
      <c r="C60" s="2">
        <f>B60/30</f>
        <v>14020.366666666667</v>
      </c>
      <c r="D60" s="2">
        <f t="shared" si="3"/>
        <v>5117433.833333333</v>
      </c>
    </row>
    <row r="61" spans="1:4" x14ac:dyDescent="0.2">
      <c r="A61" s="1" t="s">
        <v>9</v>
      </c>
      <c r="B61" s="2">
        <f>'US Primary'!B61+'Canadian Primary'!B61</f>
        <v>439722</v>
      </c>
      <c r="C61" s="2">
        <f>B61/31</f>
        <v>14184.58064516129</v>
      </c>
      <c r="D61" s="2">
        <f t="shared" si="3"/>
        <v>5177371.935483871</v>
      </c>
    </row>
    <row r="62" spans="1:4" x14ac:dyDescent="0.2">
      <c r="A62" s="1" t="s">
        <v>10</v>
      </c>
      <c r="B62" s="2">
        <f>'US Primary'!B62+'Canadian Primary'!B62</f>
        <v>428784</v>
      </c>
      <c r="C62" s="2">
        <f>B62/30</f>
        <v>14292.8</v>
      </c>
      <c r="D62" s="2">
        <f t="shared" si="3"/>
        <v>5216872</v>
      </c>
    </row>
    <row r="63" spans="1:4" x14ac:dyDescent="0.2">
      <c r="A63" s="1" t="s">
        <v>11</v>
      </c>
      <c r="B63" s="2">
        <f>'US Primary'!B63+'Canadian Primary'!B63</f>
        <v>436357</v>
      </c>
      <c r="C63" s="2">
        <f>B63/31</f>
        <v>14076.032258064517</v>
      </c>
      <c r="D63" s="2">
        <f t="shared" si="3"/>
        <v>5137751.7741935486</v>
      </c>
    </row>
    <row r="64" spans="1:4" x14ac:dyDescent="0.2">
      <c r="B64" s="2">
        <f>SUM(B52:B63)</f>
        <v>5219742</v>
      </c>
      <c r="C64" s="2">
        <f>B64/365</f>
        <v>14300.66301369863</v>
      </c>
      <c r="D64" s="2">
        <f t="shared" si="3"/>
        <v>5219742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f>'US Primary'!B67+'Canadian Primary'!B67</f>
        <v>437808</v>
      </c>
      <c r="C67" s="2">
        <f>B67/31</f>
        <v>14122.838709677419</v>
      </c>
      <c r="D67" s="2">
        <f>C67*365</f>
        <v>5154836.1290322579</v>
      </c>
    </row>
    <row r="68" spans="1:4" x14ac:dyDescent="0.2">
      <c r="A68" s="1" t="s">
        <v>1</v>
      </c>
      <c r="B68" s="2">
        <f>'US Primary'!B68+'Canadian Primary'!B68</f>
        <v>404520</v>
      </c>
      <c r="C68" s="2">
        <f>B68/28</f>
        <v>14447.142857142857</v>
      </c>
      <c r="D68" s="2">
        <f t="shared" ref="D68:D79" si="4">C68*365</f>
        <v>5273207.1428571427</v>
      </c>
    </row>
    <row r="69" spans="1:4" x14ac:dyDescent="0.2">
      <c r="A69" s="1" t="s">
        <v>2</v>
      </c>
      <c r="B69" s="2">
        <f>'US Primary'!B69+'Canadian Primary'!B69</f>
        <v>451085</v>
      </c>
      <c r="C69" s="2">
        <f>B69/31</f>
        <v>14551.129032258064</v>
      </c>
      <c r="D69" s="2">
        <f t="shared" si="4"/>
        <v>5311162.0967741935</v>
      </c>
    </row>
    <row r="70" spans="1:4" x14ac:dyDescent="0.2">
      <c r="A70" s="1" t="s">
        <v>3</v>
      </c>
      <c r="B70" s="2">
        <f>'US Primary'!B70+'Canadian Primary'!B70</f>
        <v>437898</v>
      </c>
      <c r="C70" s="2">
        <f>B70/30</f>
        <v>14596.6</v>
      </c>
      <c r="D70" s="2">
        <f t="shared" si="4"/>
        <v>5327759</v>
      </c>
    </row>
    <row r="71" spans="1:4" x14ac:dyDescent="0.2">
      <c r="A71" s="1" t="s">
        <v>4</v>
      </c>
      <c r="B71" s="2">
        <f>'US Primary'!B71+'Canadian Primary'!B71</f>
        <v>455906</v>
      </c>
      <c r="C71" s="2">
        <f>B71/31</f>
        <v>14706.645161290322</v>
      </c>
      <c r="D71" s="2">
        <f t="shared" si="4"/>
        <v>5367925.4838709673</v>
      </c>
    </row>
    <row r="72" spans="1:4" x14ac:dyDescent="0.2">
      <c r="A72" s="1" t="s">
        <v>5</v>
      </c>
      <c r="B72" s="2">
        <f>'US Primary'!B72+'Canadian Primary'!B72</f>
        <v>448379</v>
      </c>
      <c r="C72" s="2">
        <f>B72/30</f>
        <v>14945.966666666667</v>
      </c>
      <c r="D72" s="2">
        <f t="shared" si="4"/>
        <v>5455277.833333334</v>
      </c>
    </row>
    <row r="73" spans="1:4" x14ac:dyDescent="0.2">
      <c r="A73" s="1" t="s">
        <v>6</v>
      </c>
      <c r="B73" s="2">
        <f>'US Primary'!B73+'Canadian Primary'!B73</f>
        <v>465565</v>
      </c>
      <c r="C73" s="2">
        <f>B73/31</f>
        <v>15018.225806451614</v>
      </c>
      <c r="D73" s="2">
        <f t="shared" si="4"/>
        <v>5481652.4193548393</v>
      </c>
    </row>
    <row r="74" spans="1:4" x14ac:dyDescent="0.2">
      <c r="A74" s="1" t="s">
        <v>7</v>
      </c>
      <c r="B74" s="2">
        <f>'US Primary'!B74+'Canadian Primary'!B74</f>
        <v>464397</v>
      </c>
      <c r="C74" s="2">
        <f>B74/31</f>
        <v>14980.548387096775</v>
      </c>
      <c r="D74" s="2">
        <f t="shared" si="4"/>
        <v>5467900.1612903224</v>
      </c>
    </row>
    <row r="75" spans="1:4" x14ac:dyDescent="0.2">
      <c r="A75" s="1" t="s">
        <v>8</v>
      </c>
      <c r="B75" s="2">
        <f>'US Primary'!B75+'Canadian Primary'!B75</f>
        <v>449778</v>
      </c>
      <c r="C75" s="2">
        <f>B75/30</f>
        <v>14992.6</v>
      </c>
      <c r="D75" s="2">
        <f t="shared" si="4"/>
        <v>5472299</v>
      </c>
    </row>
    <row r="76" spans="1:4" x14ac:dyDescent="0.2">
      <c r="A76" s="1" t="s">
        <v>9</v>
      </c>
      <c r="B76" s="2">
        <f>'US Primary'!B76+'Canadian Primary'!B76</f>
        <v>466829</v>
      </c>
      <c r="C76" s="2">
        <f>B76/31</f>
        <v>15059</v>
      </c>
      <c r="D76" s="2">
        <f t="shared" si="4"/>
        <v>5496535</v>
      </c>
    </row>
    <row r="77" spans="1:4" x14ac:dyDescent="0.2">
      <c r="A77" s="1" t="s">
        <v>10</v>
      </c>
      <c r="B77" s="2">
        <f>'US Primary'!B77+'Canadian Primary'!B77</f>
        <v>457930</v>
      </c>
      <c r="C77" s="2">
        <f>B77/30</f>
        <v>15264.333333333334</v>
      </c>
      <c r="D77" s="2">
        <f t="shared" si="4"/>
        <v>5571481.666666667</v>
      </c>
    </row>
    <row r="78" spans="1:4" x14ac:dyDescent="0.2">
      <c r="A78" s="1" t="s">
        <v>11</v>
      </c>
      <c r="B78" s="2">
        <f>'US Primary'!B78+'Canadian Primary'!B78</f>
        <v>475087</v>
      </c>
      <c r="C78" s="2">
        <f>B78/31</f>
        <v>15325.387096774193</v>
      </c>
      <c r="D78" s="2">
        <f t="shared" si="4"/>
        <v>5593766.2903225804</v>
      </c>
    </row>
    <row r="79" spans="1:4" x14ac:dyDescent="0.2">
      <c r="B79" s="2">
        <f>SUM(B67:B78)</f>
        <v>5415182</v>
      </c>
      <c r="C79" s="2">
        <f>B79/365</f>
        <v>14836.115068493151</v>
      </c>
      <c r="D79" s="2">
        <f t="shared" si="4"/>
        <v>5415182</v>
      </c>
    </row>
    <row r="81" spans="1:4" x14ac:dyDescent="0.2">
      <c r="A81" s="5">
        <v>2003</v>
      </c>
      <c r="B81" s="2"/>
      <c r="C81" s="2"/>
      <c r="D81" s="2"/>
    </row>
    <row r="82" spans="1:4" x14ac:dyDescent="0.2">
      <c r="A82" s="1" t="s">
        <v>0</v>
      </c>
      <c r="B82" s="2">
        <f>'US Primary'!B82+'Canadian Primary'!B82</f>
        <v>476049</v>
      </c>
      <c r="C82" s="2">
        <f>B82/31</f>
        <v>15356.41935483871</v>
      </c>
      <c r="D82" s="2">
        <f>C82*365</f>
        <v>5605093.064516129</v>
      </c>
    </row>
    <row r="83" spans="1:4" x14ac:dyDescent="0.2">
      <c r="A83" s="1" t="s">
        <v>1</v>
      </c>
      <c r="B83" s="2">
        <f>'US Primary'!B83+'Canadian Primary'!B83</f>
        <v>432128</v>
      </c>
      <c r="C83" s="2">
        <f>B83/28</f>
        <v>15433.142857142857</v>
      </c>
      <c r="D83" s="2">
        <f t="shared" ref="D83:D94" si="5">C83*365</f>
        <v>5633097.1428571427</v>
      </c>
    </row>
    <row r="84" spans="1:4" x14ac:dyDescent="0.2">
      <c r="A84" s="1" t="s">
        <v>2</v>
      </c>
      <c r="B84" s="2">
        <f>'US Primary'!B84+'Canadian Primary'!B84</f>
        <v>475094</v>
      </c>
      <c r="C84" s="2">
        <f>B84/31</f>
        <v>15325.612903225807</v>
      </c>
      <c r="D84" s="2">
        <f t="shared" si="5"/>
        <v>5593848.7096774196</v>
      </c>
    </row>
    <row r="85" spans="1:4" x14ac:dyDescent="0.2">
      <c r="A85" s="1" t="s">
        <v>3</v>
      </c>
      <c r="B85" s="2">
        <f>'US Primary'!B85+'Canadian Primary'!B85</f>
        <v>454745</v>
      </c>
      <c r="C85" s="2">
        <f>B85/30</f>
        <v>15158.166666666666</v>
      </c>
      <c r="D85" s="2">
        <f t="shared" si="5"/>
        <v>5532730.833333333</v>
      </c>
    </row>
    <row r="86" spans="1:4" x14ac:dyDescent="0.2">
      <c r="A86" s="1" t="s">
        <v>4</v>
      </c>
      <c r="B86" s="2">
        <f>'US Primary'!B86+'Canadian Primary'!B86</f>
        <v>466804</v>
      </c>
      <c r="C86" s="2">
        <f>B86/31</f>
        <v>15058.193548387097</v>
      </c>
      <c r="D86" s="2">
        <f t="shared" si="5"/>
        <v>5496240.6451612907</v>
      </c>
    </row>
    <row r="87" spans="1:4" x14ac:dyDescent="0.2">
      <c r="A87" s="1" t="s">
        <v>5</v>
      </c>
      <c r="B87" s="2">
        <f>'US Primary'!B87+'Canadian Primary'!B87</f>
        <v>450138</v>
      </c>
      <c r="C87" s="2">
        <f>B87/30</f>
        <v>15004.6</v>
      </c>
      <c r="D87" s="2">
        <f t="shared" si="5"/>
        <v>5476679</v>
      </c>
    </row>
    <row r="88" spans="1:4" x14ac:dyDescent="0.2">
      <c r="A88" s="1" t="s">
        <v>6</v>
      </c>
      <c r="B88" s="2">
        <f>'US Primary'!B88+'Canadian Primary'!B88</f>
        <v>463044</v>
      </c>
      <c r="C88" s="2">
        <f>B88/31</f>
        <v>14936.903225806451</v>
      </c>
      <c r="D88" s="2">
        <f t="shared" si="5"/>
        <v>5451969.6774193542</v>
      </c>
    </row>
    <row r="89" spans="1:4" x14ac:dyDescent="0.2">
      <c r="A89" s="1" t="s">
        <v>7</v>
      </c>
      <c r="B89" s="2">
        <f>'US Primary'!B89+'Canadian Primary'!B89</f>
        <v>462543</v>
      </c>
      <c r="C89" s="2">
        <f>B89/31</f>
        <v>14920.741935483871</v>
      </c>
      <c r="D89" s="2">
        <f t="shared" si="5"/>
        <v>5446070.8064516131</v>
      </c>
    </row>
    <row r="90" spans="1:4" x14ac:dyDescent="0.2">
      <c r="A90" s="1" t="s">
        <v>8</v>
      </c>
      <c r="B90" s="2">
        <f>'US Primary'!B90+'Canadian Primary'!B90</f>
        <v>446895</v>
      </c>
      <c r="C90" s="2">
        <f>B90/30</f>
        <v>14896.5</v>
      </c>
      <c r="D90" s="2">
        <f t="shared" si="5"/>
        <v>5437222.5</v>
      </c>
    </row>
    <row r="91" spans="1:4" x14ac:dyDescent="0.2">
      <c r="A91" s="1" t="s">
        <v>9</v>
      </c>
      <c r="B91" s="2">
        <f>'US Primary'!B91+'Canadian Primary'!B91</f>
        <v>462575</v>
      </c>
      <c r="C91" s="2">
        <f>B91/31</f>
        <v>14921.774193548386</v>
      </c>
      <c r="D91" s="2">
        <f t="shared" si="5"/>
        <v>5446447.5806451607</v>
      </c>
    </row>
    <row r="92" spans="1:4" x14ac:dyDescent="0.2">
      <c r="A92" s="1" t="s">
        <v>10</v>
      </c>
      <c r="B92" s="2">
        <f>'US Primary'!B92+'Canadian Primary'!B92</f>
        <v>445969</v>
      </c>
      <c r="C92" s="2">
        <f>B92/30</f>
        <v>14865.633333333333</v>
      </c>
      <c r="D92" s="2">
        <f t="shared" si="5"/>
        <v>5425956.166666667</v>
      </c>
    </row>
    <row r="93" spans="1:4" x14ac:dyDescent="0.2">
      <c r="A93" s="1" t="s">
        <v>11</v>
      </c>
      <c r="B93" s="2">
        <f>'US Primary'!B93+'Canadian Primary'!B93</f>
        <v>460427</v>
      </c>
      <c r="C93" s="2">
        <f>B93/31</f>
        <v>14852.483870967742</v>
      </c>
      <c r="D93" s="2">
        <f t="shared" si="5"/>
        <v>5421156.6129032262</v>
      </c>
    </row>
    <row r="94" spans="1:4" x14ac:dyDescent="0.2">
      <c r="B94" s="2">
        <f>SUM(B82:B93)</f>
        <v>5496411</v>
      </c>
      <c r="C94" s="2">
        <f>B94/365</f>
        <v>15058.660273972602</v>
      </c>
      <c r="D94" s="2">
        <f t="shared" si="5"/>
        <v>5496411</v>
      </c>
    </row>
    <row r="95" spans="1:4" x14ac:dyDescent="0.2">
      <c r="B95" t="s">
        <v>35</v>
      </c>
    </row>
    <row r="96" spans="1:4" x14ac:dyDescent="0.2">
      <c r="A96" s="5">
        <v>2004</v>
      </c>
      <c r="B96" s="2"/>
      <c r="C96" s="2"/>
      <c r="D96" s="2"/>
    </row>
    <row r="97" spans="1:6" x14ac:dyDescent="0.2">
      <c r="A97" s="1" t="s">
        <v>0</v>
      </c>
      <c r="B97" s="2">
        <f>'US Primary'!B97+'Canadian Primary'!B97</f>
        <v>453347</v>
      </c>
      <c r="C97" s="2">
        <f>B97/31</f>
        <v>14624.096774193549</v>
      </c>
      <c r="D97" s="2">
        <f>C97*366</f>
        <v>5352419.4193548393</v>
      </c>
    </row>
    <row r="98" spans="1:6" x14ac:dyDescent="0.2">
      <c r="A98" s="1" t="s">
        <v>1</v>
      </c>
      <c r="B98" s="2">
        <f>'US Primary'!B98+'Canadian Primary'!B98</f>
        <v>423994</v>
      </c>
      <c r="C98" s="2">
        <f>B98/29</f>
        <v>14620.48275862069</v>
      </c>
      <c r="D98" s="2">
        <f t="shared" ref="D98:D109" si="6">C98*366</f>
        <v>5351096.6896551726</v>
      </c>
    </row>
    <row r="99" spans="1:6" x14ac:dyDescent="0.2">
      <c r="A99" s="1" t="s">
        <v>2</v>
      </c>
      <c r="B99" s="2">
        <f>'US Primary'!B99+'Canadian Primary'!B99</f>
        <v>450259</v>
      </c>
      <c r="C99" s="2">
        <f>B99/31</f>
        <v>14524.483870967742</v>
      </c>
      <c r="D99" s="2">
        <f t="shared" si="6"/>
        <v>5315961.0967741935</v>
      </c>
    </row>
    <row r="100" spans="1:6" x14ac:dyDescent="0.2">
      <c r="A100" s="1" t="s">
        <v>3</v>
      </c>
      <c r="B100" s="2">
        <f>'US Primary'!B100+'Canadian Primary'!B100</f>
        <v>432637</v>
      </c>
      <c r="C100" s="2">
        <f>B100/30</f>
        <v>14421.233333333334</v>
      </c>
      <c r="D100" s="2">
        <f t="shared" si="6"/>
        <v>5278171.4000000004</v>
      </c>
    </row>
    <row r="101" spans="1:6" x14ac:dyDescent="0.2">
      <c r="A101" s="1" t="s">
        <v>4</v>
      </c>
      <c r="B101" s="2">
        <f>'US Primary'!B101+'Canadian Primary'!B101</f>
        <v>445541</v>
      </c>
      <c r="C101" s="2">
        <f>B101/31</f>
        <v>14372.290322580646</v>
      </c>
      <c r="D101" s="2">
        <f t="shared" si="6"/>
        <v>5260258.2580645168</v>
      </c>
    </row>
    <row r="102" spans="1:6" x14ac:dyDescent="0.2">
      <c r="A102" s="1" t="s">
        <v>5</v>
      </c>
      <c r="B102" s="2">
        <f>'US Primary'!B102+'Canadian Primary'!B102</f>
        <v>424415</v>
      </c>
      <c r="C102" s="2">
        <f>B102/30</f>
        <v>14147.166666666666</v>
      </c>
      <c r="D102" s="2">
        <f t="shared" si="6"/>
        <v>5177863</v>
      </c>
    </row>
    <row r="103" spans="1:6" x14ac:dyDescent="0.2">
      <c r="A103" s="1" t="s">
        <v>6</v>
      </c>
      <c r="B103" s="2">
        <f>'US Primary'!B103+'Canadian Primary'!B103</f>
        <v>420234</v>
      </c>
      <c r="C103" s="2">
        <f>B103/31</f>
        <v>13555.935483870968</v>
      </c>
      <c r="D103" s="2">
        <f t="shared" si="6"/>
        <v>4961472.3870967738</v>
      </c>
    </row>
    <row r="104" spans="1:6" x14ac:dyDescent="0.2">
      <c r="A104" s="1" t="s">
        <v>7</v>
      </c>
      <c r="B104" s="2">
        <f>'US Primary'!B104+'Canadian Primary'!B104</f>
        <v>414638</v>
      </c>
      <c r="C104" s="2">
        <f>B104/31</f>
        <v>13375.41935483871</v>
      </c>
      <c r="D104" s="2">
        <f t="shared" si="6"/>
        <v>4895403.4838709682</v>
      </c>
    </row>
    <row r="105" spans="1:6" x14ac:dyDescent="0.2">
      <c r="A105" s="1" t="s">
        <v>8</v>
      </c>
      <c r="B105" s="2">
        <f>'US Primary'!B105+'Canadian Primary'!B105</f>
        <v>401936</v>
      </c>
      <c r="C105" s="2">
        <f>B105/30</f>
        <v>13397.866666666667</v>
      </c>
      <c r="D105" s="2">
        <f t="shared" si="6"/>
        <v>4903619.2</v>
      </c>
    </row>
    <row r="106" spans="1:6" x14ac:dyDescent="0.2">
      <c r="A106" s="1" t="s">
        <v>9</v>
      </c>
      <c r="B106" s="2">
        <f>'US Primary'!B106+'Canadian Primary'!B106</f>
        <v>417497</v>
      </c>
      <c r="C106" s="2">
        <f>B106/31</f>
        <v>13467.645161290322</v>
      </c>
      <c r="D106" s="2">
        <f t="shared" si="6"/>
        <v>4929158.1290322579</v>
      </c>
    </row>
    <row r="107" spans="1:6" x14ac:dyDescent="0.2">
      <c r="A107" s="1" t="s">
        <v>10</v>
      </c>
      <c r="B107" s="2">
        <f>'US Primary'!B107+'Canadian Primary'!B107</f>
        <v>406739</v>
      </c>
      <c r="C107" s="2">
        <f>B107/30</f>
        <v>13557.966666666667</v>
      </c>
      <c r="D107" s="2">
        <f t="shared" si="6"/>
        <v>4962215.8</v>
      </c>
    </row>
    <row r="108" spans="1:6" x14ac:dyDescent="0.2">
      <c r="A108" s="1" t="s">
        <v>11</v>
      </c>
      <c r="B108" s="2">
        <f>'US Primary'!B108+'Canadian Primary'!B108</f>
        <v>417786</v>
      </c>
      <c r="C108" s="2">
        <f>B108/31</f>
        <v>13476.967741935483</v>
      </c>
      <c r="D108" s="2">
        <f t="shared" si="6"/>
        <v>4932570.1935483869</v>
      </c>
    </row>
    <row r="109" spans="1:6" x14ac:dyDescent="0.2">
      <c r="B109" s="2">
        <f>SUM(B97:B108)</f>
        <v>5109023</v>
      </c>
      <c r="C109" s="2">
        <f>B109/366</f>
        <v>13959.079234972678</v>
      </c>
      <c r="D109" s="2">
        <f t="shared" si="6"/>
        <v>5109023</v>
      </c>
    </row>
    <row r="111" spans="1:6" x14ac:dyDescent="0.2">
      <c r="A111" s="5">
        <v>2005</v>
      </c>
      <c r="B111" s="2"/>
      <c r="C111" s="2"/>
      <c r="D111" s="2"/>
    </row>
    <row r="112" spans="1:6" x14ac:dyDescent="0.2">
      <c r="A112" s="1" t="s">
        <v>0</v>
      </c>
      <c r="B112" s="2">
        <f>'US Primary'!B112+'Canadian Primary'!B112</f>
        <v>418198</v>
      </c>
      <c r="C112" s="2">
        <f>B112/31</f>
        <v>13490.258064516129</v>
      </c>
      <c r="D112" s="2">
        <f>C112*365</f>
        <v>4923944.1935483869</v>
      </c>
      <c r="F112" s="2"/>
    </row>
    <row r="113" spans="1:6" x14ac:dyDescent="0.2">
      <c r="A113" s="1" t="s">
        <v>1</v>
      </c>
      <c r="B113" s="2">
        <f>'US Primary'!B113+'Canadian Primary'!B113</f>
        <v>389323</v>
      </c>
      <c r="C113" s="2">
        <f>B113/28</f>
        <v>13904.392857142857</v>
      </c>
      <c r="D113" s="2">
        <f t="shared" ref="D113:D124" si="7">C113*365</f>
        <v>5075103.3928571427</v>
      </c>
      <c r="F113" s="2"/>
    </row>
    <row r="114" spans="1:6" x14ac:dyDescent="0.2">
      <c r="A114" s="1" t="s">
        <v>2</v>
      </c>
      <c r="B114" s="2">
        <f>'US Primary'!B114+'Canadian Primary'!B114</f>
        <v>444107</v>
      </c>
      <c r="C114" s="2">
        <f>B114/31</f>
        <v>14326.032258064517</v>
      </c>
      <c r="D114" s="2">
        <f t="shared" si="7"/>
        <v>5229001.7741935486</v>
      </c>
      <c r="F114" s="2"/>
    </row>
    <row r="115" spans="1:6" x14ac:dyDescent="0.2">
      <c r="A115" s="1" t="s">
        <v>3</v>
      </c>
      <c r="B115" s="2">
        <f>'US Primary'!B115+'Canadian Primary'!B115</f>
        <v>443457</v>
      </c>
      <c r="C115" s="2">
        <f>B115/30</f>
        <v>14781.9</v>
      </c>
      <c r="D115" s="2">
        <f t="shared" si="7"/>
        <v>5395393.5</v>
      </c>
      <c r="F115" s="2"/>
    </row>
    <row r="116" spans="1:6" x14ac:dyDescent="0.2">
      <c r="A116" s="1" t="s">
        <v>4</v>
      </c>
      <c r="B116" s="2">
        <f>'US Primary'!B116+'Canadian Primary'!B116</f>
        <v>462076</v>
      </c>
      <c r="C116" s="2">
        <f>B116/31</f>
        <v>14905.677419354839</v>
      </c>
      <c r="D116" s="2">
        <f t="shared" si="7"/>
        <v>5440572.2580645159</v>
      </c>
      <c r="F116" s="8"/>
    </row>
    <row r="117" spans="1:6" x14ac:dyDescent="0.2">
      <c r="A117" s="1" t="s">
        <v>5</v>
      </c>
      <c r="B117" s="2">
        <f>'US Primary'!B117+'Canadian Primary'!B117</f>
        <v>452555</v>
      </c>
      <c r="C117" s="2">
        <f>B117/30</f>
        <v>15085.166666666666</v>
      </c>
      <c r="D117" s="2">
        <f t="shared" si="7"/>
        <v>5506085.833333333</v>
      </c>
    </row>
    <row r="118" spans="1:6" x14ac:dyDescent="0.2">
      <c r="A118" s="1" t="s">
        <v>6</v>
      </c>
      <c r="B118" s="2">
        <f>'US Primary'!B118+'Canadian Primary'!B118</f>
        <v>468097</v>
      </c>
      <c r="C118" s="2">
        <f>B118/31</f>
        <v>15099.903225806451</v>
      </c>
      <c r="D118" s="2">
        <f t="shared" si="7"/>
        <v>5511464.6774193542</v>
      </c>
    </row>
    <row r="119" spans="1:6" x14ac:dyDescent="0.2">
      <c r="A119" s="1" t="s">
        <v>7</v>
      </c>
      <c r="B119" s="2">
        <f>'US Primary'!B119+'Canadian Primary'!B119</f>
        <v>466489</v>
      </c>
      <c r="C119" s="2">
        <f>B119/31</f>
        <v>15048.032258064517</v>
      </c>
      <c r="D119" s="2">
        <f t="shared" si="7"/>
        <v>5492531.7741935486</v>
      </c>
    </row>
    <row r="120" spans="1:6" x14ac:dyDescent="0.2">
      <c r="A120" s="1" t="s">
        <v>8</v>
      </c>
      <c r="B120" s="2">
        <f>'US Primary'!B120+'Canadian Primary'!B120</f>
        <v>447210</v>
      </c>
      <c r="C120" s="2">
        <f>B120/30</f>
        <v>14907</v>
      </c>
      <c r="D120" s="2">
        <f t="shared" si="7"/>
        <v>5441055</v>
      </c>
    </row>
    <row r="121" spans="1:6" x14ac:dyDescent="0.2">
      <c r="A121" s="1" t="s">
        <v>9</v>
      </c>
      <c r="B121" s="2">
        <f>'US Primary'!B121+'Canadian Primary'!B121</f>
        <v>464330</v>
      </c>
      <c r="C121" s="2">
        <f>B121/31</f>
        <v>14978.387096774193</v>
      </c>
      <c r="D121" s="2">
        <f t="shared" si="7"/>
        <v>5467111.2903225804</v>
      </c>
    </row>
    <row r="122" spans="1:6" x14ac:dyDescent="0.2">
      <c r="A122" s="1" t="s">
        <v>10</v>
      </c>
      <c r="B122" s="2">
        <f>'US Primary'!B122+'Canadian Primary'!B122</f>
        <v>453577</v>
      </c>
      <c r="C122" s="2">
        <f>B122/30</f>
        <v>15119.233333333334</v>
      </c>
      <c r="D122" s="2">
        <f t="shared" si="7"/>
        <v>5518520.166666667</v>
      </c>
    </row>
    <row r="123" spans="1:6" x14ac:dyDescent="0.2">
      <c r="A123" s="1" t="s">
        <v>11</v>
      </c>
      <c r="B123" s="2">
        <f>'US Primary'!B123+'Canadian Primary'!B123</f>
        <v>465272</v>
      </c>
      <c r="C123" s="2">
        <f>B123/31</f>
        <v>15008.774193548386</v>
      </c>
      <c r="D123" s="2">
        <f t="shared" si="7"/>
        <v>5478202.5806451607</v>
      </c>
    </row>
    <row r="124" spans="1:6" x14ac:dyDescent="0.2">
      <c r="B124" s="2">
        <f>SUM(B112:B123)</f>
        <v>5374691</v>
      </c>
      <c r="C124" s="2">
        <f>B124/365</f>
        <v>14725.180821917807</v>
      </c>
      <c r="D124" s="2">
        <f t="shared" si="7"/>
        <v>5374691</v>
      </c>
    </row>
    <row r="126" spans="1:6" x14ac:dyDescent="0.2">
      <c r="A126" s="5">
        <v>2006</v>
      </c>
      <c r="B126" s="2"/>
      <c r="C126" s="2"/>
      <c r="D126" s="2"/>
    </row>
    <row r="127" spans="1:6" x14ac:dyDescent="0.2">
      <c r="A127" s="1" t="s">
        <v>0</v>
      </c>
      <c r="B127" s="2">
        <f>'US Primary'!B127+'Canadian Primary'!B127</f>
        <v>455359</v>
      </c>
      <c r="C127" s="2">
        <f>B127/31</f>
        <v>14689</v>
      </c>
      <c r="D127" s="2">
        <f>C127*365</f>
        <v>5361485</v>
      </c>
    </row>
    <row r="128" spans="1:6" x14ac:dyDescent="0.2">
      <c r="A128" s="1" t="s">
        <v>1</v>
      </c>
      <c r="B128" s="2">
        <f>'US Primary'!B128+'Canadian Primary'!B128</f>
        <v>412600</v>
      </c>
      <c r="C128" s="2">
        <f>B128/28</f>
        <v>14735.714285714286</v>
      </c>
      <c r="D128" s="2">
        <f>C128*365</f>
        <v>5378535.7142857146</v>
      </c>
    </row>
    <row r="129" spans="1:6" x14ac:dyDescent="0.2">
      <c r="A129" s="1" t="s">
        <v>2</v>
      </c>
      <c r="B129" s="2">
        <f>'US Primary'!B129+'Canadian Primary'!B129</f>
        <v>455867</v>
      </c>
      <c r="C129" s="2">
        <f>B129/31</f>
        <v>14705.387096774193</v>
      </c>
      <c r="D129" s="2">
        <f>C129*365</f>
        <v>5367466.2903225804</v>
      </c>
    </row>
    <row r="130" spans="1:6" x14ac:dyDescent="0.2">
      <c r="A130" s="1" t="s">
        <v>3</v>
      </c>
      <c r="B130" s="2">
        <f>'US Primary'!B130+'Canadian Primary'!B130</f>
        <v>440596</v>
      </c>
      <c r="C130" s="2">
        <f>B130/30</f>
        <v>14686.533333333333</v>
      </c>
      <c r="D130" s="2">
        <f>C130*365</f>
        <v>5360584.666666666</v>
      </c>
    </row>
    <row r="131" spans="1:6" x14ac:dyDescent="0.2">
      <c r="A131" s="1" t="s">
        <v>4</v>
      </c>
      <c r="B131" s="2">
        <f>IF('US Primary'!B131+'Canadian Primary'!B131=0, " ", 'US Primary'!B131+'Canadian Primary'!B131)</f>
        <v>455357</v>
      </c>
      <c r="C131" s="2">
        <f>IF(B131 = " ", " ", B131/31)</f>
        <v>14688.935483870968</v>
      </c>
      <c r="D131" s="2">
        <f>IF(B131= " ", " ", C131*365)</f>
        <v>5361461.4516129028</v>
      </c>
      <c r="F131" s="11"/>
    </row>
    <row r="132" spans="1:6" x14ac:dyDescent="0.2">
      <c r="A132" s="1" t="s">
        <v>5</v>
      </c>
      <c r="B132" s="2">
        <f>IF('US Primary'!B132+'Canadian Primary'!B132=0, " ", 'US Primary'!B132+'Canadian Primary'!B132)</f>
        <v>439076</v>
      </c>
      <c r="C132" s="2">
        <f>IF(B132 = " ", " ", B132/30)</f>
        <v>14635.866666666667</v>
      </c>
      <c r="D132" s="2">
        <f t="shared" ref="D132:D138" si="8">IF(B132= " ", " ", C132*365)</f>
        <v>5342091.333333333</v>
      </c>
    </row>
    <row r="133" spans="1:6" x14ac:dyDescent="0.2">
      <c r="A133" s="1" t="s">
        <v>6</v>
      </c>
      <c r="B133" s="2">
        <f>IF('US Primary'!B133+'Canadian Primary'!B133=0, " ", 'US Primary'!B133+'Canadian Primary'!B133)</f>
        <v>450082</v>
      </c>
      <c r="C133" s="2">
        <f t="shared" ref="C133:C138" si="9">IF(B133 = " ", " ", B133/31)</f>
        <v>14518.774193548386</v>
      </c>
      <c r="D133" s="2">
        <f t="shared" si="8"/>
        <v>5299352.5806451607</v>
      </c>
      <c r="F133" s="8"/>
    </row>
    <row r="134" spans="1:6" x14ac:dyDescent="0.2">
      <c r="A134" s="1" t="s">
        <v>7</v>
      </c>
      <c r="B134" s="2">
        <f>IF('US Primary'!B134+'Canadian Primary'!B134=0, " ", 'US Primary'!B134+'Canadian Primary'!B134)</f>
        <v>442148</v>
      </c>
      <c r="C134" s="2">
        <f t="shared" si="9"/>
        <v>14262.838709677419</v>
      </c>
      <c r="D134" s="2">
        <f t="shared" si="8"/>
        <v>5205936.1290322579</v>
      </c>
    </row>
    <row r="135" spans="1:6" x14ac:dyDescent="0.2">
      <c r="A135" s="1" t="s">
        <v>8</v>
      </c>
      <c r="B135" s="2">
        <f>IF('US Primary'!B135+'Canadian Primary'!B135=0, " ", 'US Primary'!B135+'Canadian Primary'!B135)</f>
        <v>431652</v>
      </c>
      <c r="C135" s="2">
        <f>IF(B135 = " ", " ", B135/30)</f>
        <v>14388.4</v>
      </c>
      <c r="D135" s="2">
        <f t="shared" si="8"/>
        <v>5251766</v>
      </c>
    </row>
    <row r="136" spans="1:6" x14ac:dyDescent="0.2">
      <c r="A136" s="1" t="s">
        <v>9</v>
      </c>
      <c r="B136" s="2">
        <f>IF('US Primary'!B136+'Canadian Primary'!B136=0, " ", 'US Primary'!B136+'Canadian Primary'!B136)</f>
        <v>451537</v>
      </c>
      <c r="C136" s="2">
        <f t="shared" si="9"/>
        <v>14565.709677419354</v>
      </c>
      <c r="D136" s="2">
        <f t="shared" si="8"/>
        <v>5316484.0322580645</v>
      </c>
    </row>
    <row r="137" spans="1:6" x14ac:dyDescent="0.2">
      <c r="A137" s="1" t="s">
        <v>10</v>
      </c>
      <c r="B137" s="2">
        <f>IF('US Primary'!B137+'Canadian Primary'!B137=0, " ", 'US Primary'!B137+'Canadian Primary'!B137)</f>
        <v>440143</v>
      </c>
      <c r="C137" s="2">
        <f>IF(B137 = " ", " ", B137/30)</f>
        <v>14671.433333333332</v>
      </c>
      <c r="D137" s="2">
        <f t="shared" si="8"/>
        <v>5355073.166666666</v>
      </c>
    </row>
    <row r="138" spans="1:6" x14ac:dyDescent="0.2">
      <c r="A138" s="1" t="s">
        <v>11</v>
      </c>
      <c r="B138" s="2">
        <f>IF('US Primary'!B138+'Canadian Primary'!B138=0, " ", 'US Primary'!B138+'Canadian Primary'!B138)</f>
        <v>457626</v>
      </c>
      <c r="C138" s="2">
        <f t="shared" si="9"/>
        <v>14762.129032258064</v>
      </c>
      <c r="D138" s="2">
        <f t="shared" si="8"/>
        <v>5388177.0967741935</v>
      </c>
    </row>
    <row r="139" spans="1:6" x14ac:dyDescent="0.2">
      <c r="B139" s="2">
        <f>'US Primary'!B139+'Canadian Primary'!B139</f>
        <v>5332043</v>
      </c>
      <c r="C139" s="2">
        <f>B139/365</f>
        <v>14608.33698630137</v>
      </c>
      <c r="D139" s="2">
        <f>C139*365</f>
        <v>5332043</v>
      </c>
    </row>
    <row r="141" spans="1:6" x14ac:dyDescent="0.2">
      <c r="A141" s="5">
        <v>2007</v>
      </c>
      <c r="B141" s="2"/>
      <c r="C141" s="2"/>
      <c r="D141" s="2"/>
    </row>
    <row r="142" spans="1:6" x14ac:dyDescent="0.2">
      <c r="A142" s="1" t="s">
        <v>0</v>
      </c>
      <c r="B142" s="2">
        <f>'US Primary'!B142+'Canadian Primary'!B142</f>
        <v>460929</v>
      </c>
      <c r="C142" s="2">
        <f>B142/31</f>
        <v>14868.677419354839</v>
      </c>
      <c r="D142" s="2">
        <f t="shared" ref="D142:D153" si="10">C142*365</f>
        <v>5427067.2580645159</v>
      </c>
    </row>
    <row r="143" spans="1:6" x14ac:dyDescent="0.2">
      <c r="A143" s="1" t="s">
        <v>1</v>
      </c>
      <c r="B143" s="2">
        <f>'US Primary'!B143+'Canadian Primary'!B143</f>
        <v>420452</v>
      </c>
      <c r="C143" s="2">
        <f>B143/28</f>
        <v>15016.142857142857</v>
      </c>
      <c r="D143" s="2">
        <f t="shared" si="10"/>
        <v>5480892.1428571427</v>
      </c>
    </row>
    <row r="144" spans="1:6" x14ac:dyDescent="0.2">
      <c r="A144" s="1" t="s">
        <v>2</v>
      </c>
      <c r="B144" s="2">
        <f>'US Primary'!B144+'Canadian Primary'!B144</f>
        <v>475425</v>
      </c>
      <c r="C144" s="2">
        <f>B144/31</f>
        <v>15336.290322580646</v>
      </c>
      <c r="D144" s="2">
        <f t="shared" si="10"/>
        <v>5597745.9677419355</v>
      </c>
    </row>
    <row r="145" spans="1:4" x14ac:dyDescent="0.2">
      <c r="A145" s="1" t="s">
        <v>3</v>
      </c>
      <c r="B145" s="2">
        <f>'US Primary'!B145+'Canadian Primary'!B145</f>
        <v>461512</v>
      </c>
      <c r="C145" s="2">
        <f>B145/30</f>
        <v>15383.733333333334</v>
      </c>
      <c r="D145" s="2">
        <f t="shared" si="10"/>
        <v>5615062.666666667</v>
      </c>
    </row>
    <row r="146" spans="1:4" x14ac:dyDescent="0.2">
      <c r="A146" s="1" t="s">
        <v>4</v>
      </c>
      <c r="B146" s="2">
        <f>'US Primary'!B146+'Canadian Primary'!B146</f>
        <v>472411</v>
      </c>
      <c r="C146" s="2">
        <f>B146/31</f>
        <v>15239.064516129032</v>
      </c>
      <c r="D146" s="2">
        <f t="shared" si="10"/>
        <v>5562258.5483870972</v>
      </c>
    </row>
    <row r="147" spans="1:4" x14ac:dyDescent="0.2">
      <c r="A147" s="1" t="s">
        <v>5</v>
      </c>
      <c r="B147" s="2">
        <f>'US Primary'!B147+'Canadian Primary'!B147</f>
        <v>460844</v>
      </c>
      <c r="C147" s="2">
        <f>B147/30</f>
        <v>15361.466666666667</v>
      </c>
      <c r="D147" s="2">
        <f t="shared" si="10"/>
        <v>5606935.333333334</v>
      </c>
    </row>
    <row r="148" spans="1:4" x14ac:dyDescent="0.2">
      <c r="A148" s="1" t="s">
        <v>6</v>
      </c>
      <c r="B148" s="2">
        <f>'US Primary'!B148+'Canadian Primary'!B148</f>
        <v>480736</v>
      </c>
      <c r="C148" s="2">
        <f>B148/31</f>
        <v>15507.612903225807</v>
      </c>
      <c r="D148" s="2">
        <f t="shared" si="10"/>
        <v>5660278.7096774196</v>
      </c>
    </row>
    <row r="149" spans="1:4" x14ac:dyDescent="0.2">
      <c r="A149" s="1" t="s">
        <v>7</v>
      </c>
      <c r="B149" s="2">
        <f>'US Primary'!B149+'Canadian Primary'!B149</f>
        <v>481869</v>
      </c>
      <c r="C149" s="2">
        <f>B149/31</f>
        <v>15544.161290322581</v>
      </c>
      <c r="D149" s="2">
        <f t="shared" si="10"/>
        <v>5673618.8709677421</v>
      </c>
    </row>
    <row r="150" spans="1:4" x14ac:dyDescent="0.2">
      <c r="A150" s="1" t="s">
        <v>8</v>
      </c>
      <c r="B150" s="2">
        <f>'US Primary'!B150+'Canadian Primary'!B150</f>
        <v>470173</v>
      </c>
      <c r="C150" s="2">
        <f>B150/30</f>
        <v>15672.433333333332</v>
      </c>
      <c r="D150" s="2">
        <f t="shared" si="10"/>
        <v>5720438.166666666</v>
      </c>
    </row>
    <row r="151" spans="1:4" x14ac:dyDescent="0.2">
      <c r="A151" s="1" t="s">
        <v>9</v>
      </c>
      <c r="B151" s="2">
        <f>'US Primary'!B151+'Canadian Primary'!B151</f>
        <v>487122</v>
      </c>
      <c r="C151" s="2">
        <f>B151/31</f>
        <v>15713.612903225807</v>
      </c>
      <c r="D151" s="2">
        <f t="shared" si="10"/>
        <v>5735468.7096774196</v>
      </c>
    </row>
    <row r="152" spans="1:4" x14ac:dyDescent="0.2">
      <c r="A152" s="1" t="s">
        <v>10</v>
      </c>
      <c r="B152" s="2">
        <f>'US Primary'!B152+'Canadian Primary'!B152</f>
        <v>475218</v>
      </c>
      <c r="C152" s="2">
        <f>B152/30</f>
        <v>15840.6</v>
      </c>
      <c r="D152" s="2">
        <f t="shared" si="10"/>
        <v>5781819</v>
      </c>
    </row>
    <row r="153" spans="1:4" x14ac:dyDescent="0.2">
      <c r="A153" s="1" t="s">
        <v>11</v>
      </c>
      <c r="B153" s="2">
        <f>IF('US Primary'!B153+'Canadian Primary'!B153=0, " ", 'US Primary'!B153+'Canadian Primary'!B153)</f>
        <v>495579</v>
      </c>
      <c r="C153" s="2">
        <f>B153/31</f>
        <v>15986.41935483871</v>
      </c>
      <c r="D153" s="2">
        <f t="shared" si="10"/>
        <v>5835043.064516129</v>
      </c>
    </row>
    <row r="154" spans="1:4" x14ac:dyDescent="0.2">
      <c r="B154" s="8">
        <f>SUM(B142:B153)</f>
        <v>5642270</v>
      </c>
      <c r="C154" s="2">
        <f>B154/365</f>
        <v>15458.273972602739</v>
      </c>
      <c r="D154" s="2">
        <f>C154*365</f>
        <v>5642270</v>
      </c>
    </row>
    <row r="155" spans="1:4" x14ac:dyDescent="0.2">
      <c r="B155" s="8"/>
      <c r="C155" s="2"/>
      <c r="D155" s="2"/>
    </row>
    <row r="156" spans="1:4" x14ac:dyDescent="0.2">
      <c r="A156" s="5">
        <v>2008</v>
      </c>
      <c r="B156" s="2"/>
      <c r="C156" s="2"/>
      <c r="D156" s="2"/>
    </row>
    <row r="157" spans="1:4" x14ac:dyDescent="0.2">
      <c r="A157" s="1" t="s">
        <v>0</v>
      </c>
      <c r="B157" s="2">
        <f>'US Primary'!B157+'Canadian Primary'!B157</f>
        <v>496479</v>
      </c>
      <c r="C157" s="2">
        <f>B157/31</f>
        <v>16015.451612903225</v>
      </c>
      <c r="D157" s="2">
        <f t="shared" ref="D157:D168" si="11">C157*366</f>
        <v>5861655.2903225804</v>
      </c>
    </row>
    <row r="158" spans="1:4" x14ac:dyDescent="0.2">
      <c r="A158" s="1" t="s">
        <v>1</v>
      </c>
      <c r="B158" s="2">
        <f>'US Primary'!B158+'Canadian Primary'!B158</f>
        <v>466294</v>
      </c>
      <c r="C158" s="2">
        <f>B158/29</f>
        <v>16079.103448275862</v>
      </c>
      <c r="D158" s="2">
        <f t="shared" si="11"/>
        <v>5884951.862068966</v>
      </c>
    </row>
    <row r="159" spans="1:4" x14ac:dyDescent="0.2">
      <c r="A159" s="1" t="s">
        <v>2</v>
      </c>
      <c r="B159" s="2">
        <f>'US Primary'!B159+'Canadian Primary'!B159</f>
        <v>500212</v>
      </c>
      <c r="C159" s="2">
        <f>B159/31</f>
        <v>16135.870967741936</v>
      </c>
      <c r="D159" s="2">
        <f t="shared" si="11"/>
        <v>5905728.7741935486</v>
      </c>
    </row>
    <row r="160" spans="1:4" x14ac:dyDescent="0.2">
      <c r="A160" s="1" t="s">
        <v>3</v>
      </c>
      <c r="B160" s="2">
        <f>'US Primary'!B160+'Canadian Primary'!B160</f>
        <v>483672</v>
      </c>
      <c r="C160" s="2">
        <f>B160/30</f>
        <v>16122.4</v>
      </c>
      <c r="D160" s="2">
        <f t="shared" si="11"/>
        <v>5900798.3999999994</v>
      </c>
    </row>
    <row r="161" spans="1:4" x14ac:dyDescent="0.2">
      <c r="A161" s="1" t="s">
        <v>4</v>
      </c>
      <c r="B161" s="2">
        <f>'US Primary'!B161+'Canadian Primary'!B161</f>
        <v>499775</v>
      </c>
      <c r="C161" s="2">
        <f>B161/31</f>
        <v>16121.774193548386</v>
      </c>
      <c r="D161" s="2">
        <f t="shared" si="11"/>
        <v>5900569.3548387093</v>
      </c>
    </row>
    <row r="162" spans="1:4" x14ac:dyDescent="0.2">
      <c r="A162" s="1" t="s">
        <v>5</v>
      </c>
      <c r="B162" s="2">
        <f>'US Primary'!B162+'Canadian Primary'!B162</f>
        <v>479411</v>
      </c>
      <c r="C162" s="2">
        <f>B162/30</f>
        <v>15980.366666666667</v>
      </c>
      <c r="D162" s="2">
        <f t="shared" si="11"/>
        <v>5848814.2000000002</v>
      </c>
    </row>
    <row r="163" spans="1:4" x14ac:dyDescent="0.2">
      <c r="A163" s="1" t="s">
        <v>6</v>
      </c>
      <c r="B163" s="2">
        <f>'US Primary'!B163+'Canadian Primary'!B163</f>
        <v>487408</v>
      </c>
      <c r="C163" s="2">
        <f>B163/31</f>
        <v>15722.838709677419</v>
      </c>
      <c r="D163" s="2">
        <f t="shared" si="11"/>
        <v>5754558.9677419355</v>
      </c>
    </row>
    <row r="164" spans="1:4" x14ac:dyDescent="0.2">
      <c r="A164" s="1" t="s">
        <v>7</v>
      </c>
      <c r="B164" s="2">
        <f>'US Primary'!B164+'Canadian Primary'!B164</f>
        <v>485632</v>
      </c>
      <c r="C164" s="2">
        <f>B164/31</f>
        <v>15665.548387096775</v>
      </c>
      <c r="D164" s="2">
        <f t="shared" si="11"/>
        <v>5733590.7096774196</v>
      </c>
    </row>
    <row r="165" spans="1:4" x14ac:dyDescent="0.2">
      <c r="A165" s="1" t="s">
        <v>8</v>
      </c>
      <c r="B165" s="2">
        <f>'US Primary'!B165+'Canadian Primary'!B165</f>
        <v>470974</v>
      </c>
      <c r="C165" s="2">
        <f>B165/30</f>
        <v>15699.133333333333</v>
      </c>
      <c r="D165" s="2">
        <f t="shared" si="11"/>
        <v>5745882.7999999998</v>
      </c>
    </row>
    <row r="166" spans="1:4" x14ac:dyDescent="0.2">
      <c r="A166" s="1" t="s">
        <v>9</v>
      </c>
      <c r="B166" s="2">
        <f>'US Primary'!B166+'Canadian Primary'!B166</f>
        <v>482984</v>
      </c>
      <c r="C166" s="2">
        <f>B166/31</f>
        <v>15580.129032258064</v>
      </c>
      <c r="D166" s="2">
        <f t="shared" si="11"/>
        <v>5702327.2258064514</v>
      </c>
    </row>
    <row r="167" spans="1:4" x14ac:dyDescent="0.2">
      <c r="A167" s="1" t="s">
        <v>10</v>
      </c>
      <c r="B167" s="2">
        <f>'US Primary'!B167+'Canadian Primary'!B167</f>
        <v>459342</v>
      </c>
      <c r="C167" s="2">
        <f>B167/30</f>
        <v>15311.4</v>
      </c>
      <c r="D167" s="2">
        <f t="shared" si="11"/>
        <v>5603972.3999999994</v>
      </c>
    </row>
    <row r="168" spans="1:4" x14ac:dyDescent="0.2">
      <c r="A168" s="1" t="s">
        <v>11</v>
      </c>
      <c r="B168" s="2">
        <f>'US Primary'!B168+'Canadian Primary'!B168</f>
        <v>465667</v>
      </c>
      <c r="C168" s="2">
        <f>B168/31</f>
        <v>15021.516129032258</v>
      </c>
      <c r="D168" s="2">
        <f t="shared" si="11"/>
        <v>5497874.9032258065</v>
      </c>
    </row>
    <row r="169" spans="1:4" x14ac:dyDescent="0.2">
      <c r="B169" s="8">
        <f>SUM(B157:B168)</f>
        <v>5777850</v>
      </c>
      <c r="C169" s="2">
        <f>B169/366</f>
        <v>15786.475409836066</v>
      </c>
      <c r="D169" s="2">
        <f>C169*366</f>
        <v>5777850</v>
      </c>
    </row>
    <row r="170" spans="1:4" x14ac:dyDescent="0.2">
      <c r="B170" s="8"/>
      <c r="C170" s="8"/>
      <c r="D170" s="8"/>
    </row>
    <row r="171" spans="1:4" x14ac:dyDescent="0.2">
      <c r="A171" s="5">
        <v>2009</v>
      </c>
    </row>
    <row r="172" spans="1:4" x14ac:dyDescent="0.2">
      <c r="A172" s="1" t="s">
        <v>0</v>
      </c>
      <c r="B172" s="2">
        <f>'US Primary'!B172+'Canadian Primary'!B172</f>
        <v>454613</v>
      </c>
      <c r="C172" s="2">
        <f>B172/31</f>
        <v>14664.935483870968</v>
      </c>
      <c r="D172" s="2">
        <f t="shared" ref="D172:D183" si="12">C172*365</f>
        <v>5352701.4516129028</v>
      </c>
    </row>
    <row r="173" spans="1:4" x14ac:dyDescent="0.2">
      <c r="A173" s="1" t="s">
        <v>1</v>
      </c>
      <c r="B173" s="2">
        <f>'US Primary'!B173+'Canadian Primary'!B173</f>
        <v>385700</v>
      </c>
      <c r="C173" s="2">
        <f>B173/28</f>
        <v>13775</v>
      </c>
      <c r="D173" s="2">
        <f t="shared" si="12"/>
        <v>5027875</v>
      </c>
    </row>
    <row r="174" spans="1:4" x14ac:dyDescent="0.2">
      <c r="A174" s="1" t="s">
        <v>2</v>
      </c>
      <c r="B174" s="2">
        <f>'US Primary'!B174+'Canadian Primary'!B174</f>
        <v>414416</v>
      </c>
      <c r="C174" s="2">
        <f>B174/31</f>
        <v>13368.258064516129</v>
      </c>
      <c r="D174" s="2">
        <f t="shared" si="12"/>
        <v>4879414.1935483869</v>
      </c>
    </row>
    <row r="175" spans="1:4" x14ac:dyDescent="0.2">
      <c r="A175" s="1" t="s">
        <v>3</v>
      </c>
      <c r="B175" s="2">
        <f>'US Primary'!B175+'Canadian Primary'!B175</f>
        <v>395959</v>
      </c>
      <c r="C175" s="2">
        <f>B175/30</f>
        <v>13198.633333333333</v>
      </c>
      <c r="D175" s="2">
        <f t="shared" si="12"/>
        <v>4817501.166666667</v>
      </c>
    </row>
    <row r="176" spans="1:4" x14ac:dyDescent="0.2">
      <c r="A176" s="1" t="s">
        <v>4</v>
      </c>
      <c r="B176" s="2">
        <f>'US Primary'!B176+'Canadian Primary'!B176</f>
        <v>403907</v>
      </c>
      <c r="C176" s="2">
        <f>B176/31</f>
        <v>13029.258064516129</v>
      </c>
      <c r="D176" s="2">
        <f t="shared" si="12"/>
        <v>4755679.1935483869</v>
      </c>
    </row>
    <row r="177" spans="1:4" x14ac:dyDescent="0.2">
      <c r="A177" s="1" t="s">
        <v>5</v>
      </c>
      <c r="B177" s="2">
        <f>'US Primary'!B177+'Canadian Primary'!B177</f>
        <v>379693</v>
      </c>
      <c r="C177" s="2">
        <f>B177/30</f>
        <v>12656.433333333332</v>
      </c>
      <c r="D177" s="2">
        <f t="shared" si="12"/>
        <v>4619598.166666666</v>
      </c>
    </row>
    <row r="178" spans="1:4" x14ac:dyDescent="0.2">
      <c r="A178" s="1" t="s">
        <v>6</v>
      </c>
      <c r="B178" s="2">
        <f>'US Primary'!B178+'Canadian Primary'!B178</f>
        <v>389057</v>
      </c>
      <c r="C178" s="2">
        <f>B178/31</f>
        <v>12550.225806451614</v>
      </c>
      <c r="D178" s="2">
        <f t="shared" si="12"/>
        <v>4580832.4193548393</v>
      </c>
    </row>
    <row r="179" spans="1:4" x14ac:dyDescent="0.2">
      <c r="A179" s="1" t="s">
        <v>7</v>
      </c>
      <c r="B179" s="2">
        <f>'US Primary'!B179+'Canadian Primary'!B179</f>
        <v>387378</v>
      </c>
      <c r="C179" s="2">
        <f>B179/31</f>
        <v>12496.064516129032</v>
      </c>
      <c r="D179" s="2">
        <f t="shared" si="12"/>
        <v>4561063.5483870972</v>
      </c>
    </row>
    <row r="180" spans="1:4" x14ac:dyDescent="0.2">
      <c r="A180" s="1" t="s">
        <v>8</v>
      </c>
      <c r="B180" s="2">
        <f>'US Primary'!B180+'Canadian Primary'!B180</f>
        <v>375581</v>
      </c>
      <c r="C180" s="2">
        <f>B180/30</f>
        <v>12519.366666666667</v>
      </c>
      <c r="D180" s="2">
        <f t="shared" si="12"/>
        <v>4569568.833333333</v>
      </c>
    </row>
    <row r="181" spans="1:4" x14ac:dyDescent="0.2">
      <c r="A181" s="1" t="s">
        <v>9</v>
      </c>
      <c r="B181" s="2">
        <f>'US Primary'!B181+'Canadian Primary'!B181</f>
        <v>392877</v>
      </c>
      <c r="C181" s="2">
        <f>B181/31</f>
        <v>12673.451612903225</v>
      </c>
      <c r="D181" s="2">
        <f t="shared" si="12"/>
        <v>4625809.8387096776</v>
      </c>
    </row>
    <row r="182" spans="1:4" x14ac:dyDescent="0.2">
      <c r="A182" s="1" t="s">
        <v>10</v>
      </c>
      <c r="B182" s="2">
        <f>'US Primary'!B182+'Canadian Primary'!B182</f>
        <v>381639</v>
      </c>
      <c r="C182" s="2">
        <f>B182/30</f>
        <v>12721.3</v>
      </c>
      <c r="D182" s="2">
        <f t="shared" si="12"/>
        <v>4643274.5</v>
      </c>
    </row>
    <row r="183" spans="1:4" x14ac:dyDescent="0.2">
      <c r="A183" s="1" t="s">
        <v>11</v>
      </c>
      <c r="B183" s="2">
        <f>'US Primary'!B183+'Canadian Primary'!B183</f>
        <v>396671</v>
      </c>
      <c r="C183" s="2">
        <f>B183/31</f>
        <v>12795.838709677419</v>
      </c>
      <c r="D183" s="2">
        <f t="shared" si="12"/>
        <v>4670481.1290322579</v>
      </c>
    </row>
    <row r="184" spans="1:4" x14ac:dyDescent="0.2">
      <c r="B184" s="8">
        <f>SUM(B172:B183)</f>
        <v>4757491</v>
      </c>
      <c r="C184" s="2">
        <f>B184/365</f>
        <v>13034.22191780822</v>
      </c>
      <c r="D184" s="2">
        <f>C184*365</f>
        <v>4757491</v>
      </c>
    </row>
    <row r="186" spans="1:4" x14ac:dyDescent="0.2">
      <c r="A186" s="5">
        <v>2010</v>
      </c>
    </row>
    <row r="187" spans="1:4" x14ac:dyDescent="0.2">
      <c r="A187" s="1" t="s">
        <v>0</v>
      </c>
      <c r="B187" s="2">
        <f>'US Primary'!B187+'Canadian Primary'!B187</f>
        <v>398566</v>
      </c>
      <c r="C187" s="2">
        <f>ROUND(B187/31,3)</f>
        <v>12856.968000000001</v>
      </c>
      <c r="D187" s="2">
        <f t="shared" ref="D187:D196" si="13">C187*365</f>
        <v>4692793.32</v>
      </c>
    </row>
    <row r="188" spans="1:4" x14ac:dyDescent="0.2">
      <c r="A188" s="1" t="s">
        <v>1</v>
      </c>
      <c r="B188" s="2">
        <f>'US Primary'!B188+'Canadian Primary'!B188</f>
        <v>362493</v>
      </c>
      <c r="C188" s="2">
        <f>ROUND(B188/28,3)</f>
        <v>12946.179</v>
      </c>
      <c r="D188" s="2">
        <f t="shared" si="13"/>
        <v>4725355.335</v>
      </c>
    </row>
    <row r="189" spans="1:4" x14ac:dyDescent="0.2">
      <c r="A189" s="1" t="s">
        <v>2</v>
      </c>
      <c r="B189" s="2">
        <f>'US Primary'!B189+'Canadian Primary'!B189</f>
        <v>402673</v>
      </c>
      <c r="C189" s="2">
        <f>ROUND(B189/31,3)</f>
        <v>12989.451999999999</v>
      </c>
      <c r="D189" s="2">
        <f t="shared" si="13"/>
        <v>4741149.9799999995</v>
      </c>
    </row>
    <row r="190" spans="1:4" x14ac:dyDescent="0.2">
      <c r="A190" s="1" t="s">
        <v>3</v>
      </c>
      <c r="B190" s="2">
        <f>'US Primary'!B190+'Canadian Primary'!B190</f>
        <v>388964</v>
      </c>
      <c r="C190" s="2">
        <f>ROUND(B190/30,3)</f>
        <v>12965.467000000001</v>
      </c>
      <c r="D190" s="2">
        <f t="shared" si="13"/>
        <v>4732395.4550000001</v>
      </c>
    </row>
    <row r="191" spans="1:4" x14ac:dyDescent="0.2">
      <c r="A191" s="1" t="s">
        <v>4</v>
      </c>
      <c r="B191" s="2">
        <f>'US Primary'!B191+'Canadian Primary'!B191</f>
        <v>401984</v>
      </c>
      <c r="C191" s="2">
        <f>ROUND(B191/31,3)</f>
        <v>12967.226000000001</v>
      </c>
      <c r="D191" s="2">
        <f t="shared" si="13"/>
        <v>4733037.49</v>
      </c>
    </row>
    <row r="192" spans="1:4" x14ac:dyDescent="0.2">
      <c r="A192" s="1" t="s">
        <v>5</v>
      </c>
      <c r="B192" s="2">
        <f>'US Primary'!B192+'Canadian Primary'!B192</f>
        <v>388393</v>
      </c>
      <c r="C192" s="2">
        <f>ROUND(B192/30,3)</f>
        <v>12946.433000000001</v>
      </c>
      <c r="D192" s="2">
        <f t="shared" si="13"/>
        <v>4725448.0449999999</v>
      </c>
    </row>
    <row r="193" spans="1:7" x14ac:dyDescent="0.2">
      <c r="A193" s="1" t="s">
        <v>6</v>
      </c>
      <c r="B193" s="2">
        <f>'US Primary'!B193+'Canadian Primary'!B193</f>
        <v>389533</v>
      </c>
      <c r="C193" s="2">
        <f>ROUND(B193/31,3)</f>
        <v>12565.581</v>
      </c>
      <c r="D193" s="2">
        <f t="shared" si="13"/>
        <v>4586437.0650000004</v>
      </c>
    </row>
    <row r="194" spans="1:7" x14ac:dyDescent="0.2">
      <c r="A194" s="1" t="s">
        <v>7</v>
      </c>
      <c r="B194" s="2">
        <f>'US Primary'!B194+'Canadian Primary'!B194</f>
        <v>389200</v>
      </c>
      <c r="C194" s="2">
        <f>ROUND(B194/31,3)</f>
        <v>12554.839</v>
      </c>
      <c r="D194" s="2">
        <f t="shared" si="13"/>
        <v>4582516.2350000003</v>
      </c>
    </row>
    <row r="195" spans="1:7" x14ac:dyDescent="0.2">
      <c r="A195" s="1" t="s">
        <v>8</v>
      </c>
      <c r="B195" s="2">
        <f>'US Primary'!B195+'Canadian Primary'!B195</f>
        <v>380870</v>
      </c>
      <c r="C195" s="2">
        <f>ROUND(B195/30,3)</f>
        <v>12695.666999999999</v>
      </c>
      <c r="D195" s="2">
        <f t="shared" si="13"/>
        <v>4633918.4550000001</v>
      </c>
    </row>
    <row r="196" spans="1:7" x14ac:dyDescent="0.2">
      <c r="A196" s="1" t="s">
        <v>9</v>
      </c>
      <c r="B196" s="2">
        <f>'US Primary'!B196+'Canadian Primary'!B196</f>
        <v>398524</v>
      </c>
      <c r="C196" s="2">
        <f>ROUND(B196/31,3)</f>
        <v>12855.612999999999</v>
      </c>
      <c r="D196" s="2">
        <f t="shared" si="13"/>
        <v>4692298.7450000001</v>
      </c>
    </row>
    <row r="197" spans="1:7" x14ac:dyDescent="0.2">
      <c r="A197" s="1" t="s">
        <v>10</v>
      </c>
      <c r="B197" s="2">
        <f>'US Primary'!B197+'Canadian Primary'!B197</f>
        <v>387850</v>
      </c>
      <c r="C197" s="2">
        <f>ROUND(B197/30,3)</f>
        <v>12928.333000000001</v>
      </c>
      <c r="D197" s="2">
        <f>C197*365</f>
        <v>4718841.5449999999</v>
      </c>
    </row>
    <row r="198" spans="1:7" x14ac:dyDescent="0.2">
      <c r="A198" s="1" t="s">
        <v>11</v>
      </c>
      <c r="B198" s="2">
        <f>'US Primary'!B198+'Canadian Primary'!B198</f>
        <v>401418</v>
      </c>
      <c r="C198" s="2">
        <f>ROUND(B198/31,3)</f>
        <v>12948.968000000001</v>
      </c>
      <c r="D198" s="2">
        <f>C198*365</f>
        <v>4726373.32</v>
      </c>
    </row>
    <row r="199" spans="1:7" x14ac:dyDescent="0.2">
      <c r="B199" s="8">
        <f>SUM(B187:B198)</f>
        <v>4690468</v>
      </c>
      <c r="C199" s="2">
        <f>ROUND(B199/365,4)</f>
        <v>12850.597299999999</v>
      </c>
      <c r="D199" s="2">
        <f>C199*365</f>
        <v>4690468.0144999996</v>
      </c>
      <c r="F199" s="8"/>
      <c r="G199" s="8"/>
    </row>
    <row r="201" spans="1:7" x14ac:dyDescent="0.2">
      <c r="A201" s="5">
        <v>2011</v>
      </c>
    </row>
    <row r="202" spans="1:7" x14ac:dyDescent="0.2">
      <c r="A202" s="1" t="s">
        <v>0</v>
      </c>
      <c r="B202" s="2">
        <f>'US Primary'!B202+'Canadian Primary'!B202</f>
        <v>404851</v>
      </c>
      <c r="C202" s="8">
        <f>'US Primary'!C202+'Canadian Primary'!C202</f>
        <v>13059.71</v>
      </c>
      <c r="D202" s="2">
        <f t="shared" ref="D202:D208" si="14">C202*365</f>
        <v>4766794.1499999994</v>
      </c>
    </row>
    <row r="203" spans="1:7" x14ac:dyDescent="0.2">
      <c r="A203" s="1" t="s">
        <v>1</v>
      </c>
      <c r="B203" s="2">
        <f>'US Primary'!B203+'Canadian Primary'!B203</f>
        <v>368298</v>
      </c>
      <c r="C203" s="8">
        <f>'US Primary'!C203+'Canadian Primary'!C203</f>
        <v>13153.5</v>
      </c>
      <c r="D203" s="2">
        <f t="shared" si="14"/>
        <v>4801027.5</v>
      </c>
    </row>
    <row r="204" spans="1:7" x14ac:dyDescent="0.2">
      <c r="A204" s="1" t="s">
        <v>2</v>
      </c>
      <c r="B204" s="2">
        <f>'US Primary'!B204+'Canadian Primary'!B204</f>
        <v>416393</v>
      </c>
      <c r="C204" s="8">
        <f>'US Primary'!C204+'Canadian Primary'!C204</f>
        <v>13432.031999999999</v>
      </c>
      <c r="D204" s="2">
        <f t="shared" si="14"/>
        <v>4902691.68</v>
      </c>
    </row>
    <row r="205" spans="1:7" x14ac:dyDescent="0.2">
      <c r="A205" s="1" t="s">
        <v>3</v>
      </c>
      <c r="B205" s="2">
        <f>'US Primary'!B205+'Canadian Primary'!B205</f>
        <v>407953</v>
      </c>
      <c r="C205" s="8">
        <f>'US Primary'!C205+'Canadian Primary'!C205</f>
        <v>13598.433000000001</v>
      </c>
      <c r="D205" s="2">
        <f t="shared" si="14"/>
        <v>4963428.0449999999</v>
      </c>
    </row>
    <row r="206" spans="1:7" x14ac:dyDescent="0.2">
      <c r="A206" s="1" t="s">
        <v>4</v>
      </c>
      <c r="B206" s="2">
        <f>'US Primary'!B206+'Canadian Primary'!B206</f>
        <v>421782</v>
      </c>
      <c r="C206" s="8">
        <f>'US Primary'!C206+'Canadian Primary'!C206</f>
        <v>13605.870999999999</v>
      </c>
      <c r="D206" s="2">
        <f t="shared" si="14"/>
        <v>4966142.915</v>
      </c>
    </row>
    <row r="207" spans="1:7" x14ac:dyDescent="0.2">
      <c r="A207" s="1" t="s">
        <v>5</v>
      </c>
      <c r="B207" s="2">
        <f>'US Primary'!B207+'Canadian Primary'!B207</f>
        <v>410970</v>
      </c>
      <c r="C207" s="8">
        <f>'US Primary'!C207+'Canadian Primary'!C207</f>
        <v>13699</v>
      </c>
      <c r="D207" s="2">
        <f t="shared" si="14"/>
        <v>5000135</v>
      </c>
    </row>
    <row r="208" spans="1:7" x14ac:dyDescent="0.2">
      <c r="A208" s="1" t="s">
        <v>6</v>
      </c>
      <c r="B208" s="2">
        <f>'US Primary'!B208+'Canadian Primary'!B208</f>
        <v>422801</v>
      </c>
      <c r="C208" s="8">
        <f>'US Primary'!C208+'Canadian Primary'!C208</f>
        <v>13638.741999999998</v>
      </c>
      <c r="D208" s="2">
        <f t="shared" si="14"/>
        <v>4978140.8299999991</v>
      </c>
    </row>
    <row r="209" spans="1:4" x14ac:dyDescent="0.2">
      <c r="A209" s="1" t="s">
        <v>7</v>
      </c>
      <c r="B209" s="2">
        <f>'US Primary'!B209+'Canadian Primary'!B209</f>
        <v>423198</v>
      </c>
      <c r="C209" s="8">
        <f>'US Primary'!C209+'Canadian Primary'!C209</f>
        <v>13651.547999999999</v>
      </c>
      <c r="D209" s="2">
        <f t="shared" ref="D209:D214" si="15">C209*365</f>
        <v>4982815.0199999996</v>
      </c>
    </row>
    <row r="210" spans="1:4" x14ac:dyDescent="0.2">
      <c r="A210" s="1" t="s">
        <v>8</v>
      </c>
      <c r="B210" s="2">
        <f>'US Primary'!B210+'Canadian Primary'!B210</f>
        <v>414308</v>
      </c>
      <c r="C210" s="8">
        <f>'US Primary'!C210+'Canadian Primary'!C210</f>
        <v>13810.267</v>
      </c>
      <c r="D210" s="2">
        <f t="shared" si="15"/>
        <v>5040747.4550000001</v>
      </c>
    </row>
    <row r="211" spans="1:4" x14ac:dyDescent="0.2">
      <c r="A211" s="1" t="s">
        <v>9</v>
      </c>
      <c r="B211" s="2">
        <f>'US Primary'!B211+'Canadian Primary'!B211</f>
        <v>427483</v>
      </c>
      <c r="C211" s="8">
        <f>'US Primary'!C211+'Canadian Primary'!C211</f>
        <v>13789.773999999999</v>
      </c>
      <c r="D211" s="2">
        <f t="shared" si="15"/>
        <v>5033267.51</v>
      </c>
    </row>
    <row r="212" spans="1:4" x14ac:dyDescent="0.2">
      <c r="A212" s="1" t="s">
        <v>10</v>
      </c>
      <c r="B212" s="2">
        <f>'US Primary'!B212+'Canadian Primary'!B212</f>
        <v>418155</v>
      </c>
      <c r="C212" s="8">
        <f>'US Primary'!C212+'Canadian Primary'!C212</f>
        <v>13938.5</v>
      </c>
      <c r="D212" s="2">
        <f t="shared" si="15"/>
        <v>5087552.5</v>
      </c>
    </row>
    <row r="213" spans="1:4" x14ac:dyDescent="0.2">
      <c r="A213" s="1" t="s">
        <v>11</v>
      </c>
      <c r="B213" s="2">
        <f>'US Primary'!B213+'Canadian Primary'!B213</f>
        <v>434013</v>
      </c>
      <c r="C213" s="8">
        <f>'US Primary'!C213+'Canadian Primary'!C213</f>
        <v>14000.418999999998</v>
      </c>
      <c r="D213" s="2">
        <f t="shared" si="15"/>
        <v>5110152.9349999996</v>
      </c>
    </row>
    <row r="214" spans="1:4" x14ac:dyDescent="0.2">
      <c r="B214" s="8">
        <f>SUM(B202:B213)</f>
        <v>4970205</v>
      </c>
      <c r="C214" s="8">
        <f>'US Primary'!C214+'Canadian Primary'!C214</f>
        <v>13617</v>
      </c>
      <c r="D214" s="2">
        <f t="shared" si="15"/>
        <v>4970205</v>
      </c>
    </row>
    <row r="216" spans="1:4" x14ac:dyDescent="0.2">
      <c r="A216" s="5">
        <v>2012</v>
      </c>
    </row>
    <row r="217" spans="1:4" x14ac:dyDescent="0.2">
      <c r="A217" s="1" t="s">
        <v>0</v>
      </c>
      <c r="B217" s="2">
        <f>'US Primary'!B217+'Canadian Primary'!B217</f>
        <v>407221</v>
      </c>
      <c r="C217" s="8">
        <f>'US Primary'!C217+'Canadian Primary'!C217</f>
        <v>13136.1613</v>
      </c>
      <c r="D217" s="2">
        <f t="shared" ref="D217:D223" si="16">C217*366</f>
        <v>4807835.0357999997</v>
      </c>
    </row>
    <row r="218" spans="1:4" x14ac:dyDescent="0.2">
      <c r="A218" s="1" t="s">
        <v>1</v>
      </c>
      <c r="B218" s="2">
        <f>'US Primary'!B218+'Canadian Primary'!B218</f>
        <v>381562</v>
      </c>
      <c r="C218" s="8">
        <f>'US Primary'!C218+'Canadian Primary'!C218</f>
        <v>13157.3104</v>
      </c>
      <c r="D218" s="2">
        <f t="shared" si="16"/>
        <v>4815575.6063999999</v>
      </c>
    </row>
    <row r="219" spans="1:4" x14ac:dyDescent="0.2">
      <c r="A219" s="1" t="s">
        <v>2</v>
      </c>
      <c r="B219" s="2">
        <f>'US Primary'!B219+'Canadian Primary'!B219</f>
        <v>407481</v>
      </c>
      <c r="C219" s="8">
        <f>'US Primary'!C219+'Canadian Primary'!C219</f>
        <v>13144.5484</v>
      </c>
      <c r="D219" s="2">
        <f t="shared" si="16"/>
        <v>4810904.7143999999</v>
      </c>
    </row>
    <row r="220" spans="1:4" x14ac:dyDescent="0.2">
      <c r="A220" s="1" t="s">
        <v>3</v>
      </c>
      <c r="B220" s="2">
        <f>'US Primary'!B220+'Canadian Primary'!B220</f>
        <v>394504</v>
      </c>
      <c r="C220" s="8">
        <f>'US Primary'!C220+'Canadian Primary'!C220</f>
        <v>13150.133300000001</v>
      </c>
      <c r="D220" s="2">
        <f t="shared" si="16"/>
        <v>4812948.7878</v>
      </c>
    </row>
    <row r="221" spans="1:4" x14ac:dyDescent="0.2">
      <c r="A221" s="1" t="s">
        <v>4</v>
      </c>
      <c r="B221" s="2">
        <f>'US Primary'!B221+'Canadian Primary'!B221</f>
        <v>410135</v>
      </c>
      <c r="C221" s="8">
        <f>'US Primary'!C221+'Canadian Primary'!C221</f>
        <v>13230.1613</v>
      </c>
      <c r="D221" s="2">
        <f t="shared" si="16"/>
        <v>4842239.0357999997</v>
      </c>
    </row>
    <row r="222" spans="1:4" x14ac:dyDescent="0.2">
      <c r="A222" s="1" t="s">
        <v>5</v>
      </c>
      <c r="B222" s="2">
        <f>'US Primary'!B222+'Canadian Primary'!B222</f>
        <v>397152</v>
      </c>
      <c r="C222" s="8">
        <f>'US Primary'!C222+'Canadian Primary'!C222</f>
        <v>13238.400000000001</v>
      </c>
      <c r="D222" s="2">
        <f t="shared" si="16"/>
        <v>4845254.4000000004</v>
      </c>
    </row>
    <row r="223" spans="1:4" x14ac:dyDescent="0.2">
      <c r="A223" s="1" t="s">
        <v>6</v>
      </c>
      <c r="B223" s="2">
        <f>'US Primary'!B223+'Canadian Primary'!B223</f>
        <v>409818</v>
      </c>
      <c r="C223" s="8">
        <f>'US Primary'!C223+'Canadian Primary'!C223</f>
        <v>13219.9355</v>
      </c>
      <c r="D223" s="2">
        <f t="shared" si="16"/>
        <v>4838496.3930000002</v>
      </c>
    </row>
    <row r="224" spans="1:4" x14ac:dyDescent="0.2">
      <c r="A224" s="1" t="s">
        <v>7</v>
      </c>
      <c r="B224" s="2">
        <f>'US Primary'!B224+'Canadian Primary'!B224</f>
        <v>401946</v>
      </c>
      <c r="C224" s="8">
        <f>'US Primary'!C224+'Canadian Primary'!C224</f>
        <v>12966</v>
      </c>
      <c r="D224" s="2">
        <f t="shared" ref="D224:D229" si="17">C224*366</f>
        <v>4745556</v>
      </c>
    </row>
    <row r="225" spans="1:5" x14ac:dyDescent="0.2">
      <c r="A225" s="1" t="s">
        <v>8</v>
      </c>
      <c r="B225" s="2">
        <f>'US Primary'!B225+'Canadian Primary'!B225</f>
        <v>393841</v>
      </c>
      <c r="C225" s="8">
        <f>'US Primary'!C225+'Canadian Primary'!C225</f>
        <v>13128.033299999999</v>
      </c>
      <c r="D225" s="2">
        <f t="shared" si="17"/>
        <v>4804860.1877999995</v>
      </c>
    </row>
    <row r="226" spans="1:5" x14ac:dyDescent="0.2">
      <c r="A226" s="1" t="s">
        <v>9</v>
      </c>
      <c r="B226" s="2">
        <f>'US Primary'!B226+'Canadian Primary'!B226</f>
        <v>414816</v>
      </c>
      <c r="C226" s="8">
        <f>'US Primary'!C226+'Canadian Primary'!C226</f>
        <v>13381.1613</v>
      </c>
      <c r="D226" s="2">
        <f t="shared" si="17"/>
        <v>4897505.0357999997</v>
      </c>
    </row>
    <row r="227" spans="1:5" x14ac:dyDescent="0.2">
      <c r="A227" s="1" t="s">
        <v>10</v>
      </c>
      <c r="B227" s="2">
        <f>'US Primary'!B227+'Canadian Primary'!B227</f>
        <v>408319</v>
      </c>
      <c r="C227" s="8">
        <f>'US Primary'!C227+'Canadian Primary'!C227</f>
        <v>13610.633400000001</v>
      </c>
      <c r="D227" s="2">
        <f t="shared" si="17"/>
        <v>4981491.8244000003</v>
      </c>
    </row>
    <row r="228" spans="1:5" x14ac:dyDescent="0.2">
      <c r="A228" s="1" t="s">
        <v>11</v>
      </c>
      <c r="B228" s="2">
        <f>'US Primary'!B228+'Canadian Primary'!B228</f>
        <v>424075</v>
      </c>
      <c r="C228" s="8">
        <f>'US Primary'!C228+'Canadian Primary'!C228</f>
        <v>13679.8387</v>
      </c>
      <c r="D228" s="2">
        <f t="shared" si="17"/>
        <v>5006820.9642000003</v>
      </c>
    </row>
    <row r="229" spans="1:5" x14ac:dyDescent="0.2">
      <c r="B229" s="8">
        <f>SUM(B217:B228)</f>
        <v>4850870</v>
      </c>
      <c r="C229" s="2">
        <f>ROUND(B229/366,4)</f>
        <v>13253.743200000001</v>
      </c>
      <c r="D229" s="2">
        <f t="shared" si="17"/>
        <v>4850870.0112000005</v>
      </c>
      <c r="E229" s="8"/>
    </row>
    <row r="231" spans="1:5" x14ac:dyDescent="0.2">
      <c r="A231" s="5">
        <v>2013</v>
      </c>
    </row>
    <row r="232" spans="1:5" x14ac:dyDescent="0.2">
      <c r="A232" s="1" t="s">
        <v>0</v>
      </c>
      <c r="B232" s="2">
        <f>'US Primary'!B232+'Canadian Primary'!B232</f>
        <v>425682</v>
      </c>
      <c r="C232" s="8">
        <f>'US Primary'!C232+'Canadian Primary'!C232</f>
        <v>13731.6774</v>
      </c>
      <c r="D232" s="2">
        <f t="shared" ref="D232:D238" si="18">C232*365</f>
        <v>5012062.2510000002</v>
      </c>
    </row>
    <row r="233" spans="1:5" x14ac:dyDescent="0.2">
      <c r="A233" s="1" t="s">
        <v>1</v>
      </c>
      <c r="B233" s="2">
        <f>'US Primary'!B233+'Canadian Primary'!B233</f>
        <v>387287</v>
      </c>
      <c r="C233" s="8">
        <f>'US Primary'!C233+'Canadian Primary'!C233</f>
        <v>13831.678599999999</v>
      </c>
      <c r="D233" s="2">
        <f t="shared" si="18"/>
        <v>5048562.6889999993</v>
      </c>
    </row>
    <row r="234" spans="1:5" x14ac:dyDescent="0.2">
      <c r="A234" s="1" t="s">
        <v>2</v>
      </c>
      <c r="B234" s="2">
        <f>'US Primary'!B234+'Canadian Primary'!B234</f>
        <v>428011</v>
      </c>
      <c r="C234" s="8">
        <f>'US Primary'!C234+'Canadian Primary'!C234</f>
        <v>13806.806400000001</v>
      </c>
      <c r="D234" s="2">
        <f t="shared" si="18"/>
        <v>5039484.3360000001</v>
      </c>
    </row>
    <row r="235" spans="1:5" x14ac:dyDescent="0.2">
      <c r="A235" s="1" t="s">
        <v>3</v>
      </c>
      <c r="B235" s="2">
        <f>'US Primary'!B235+'Canadian Primary'!B235</f>
        <v>416001</v>
      </c>
      <c r="C235" s="8">
        <f>'US Primary'!C235+'Canadian Primary'!C235</f>
        <v>13866.7</v>
      </c>
      <c r="D235" s="2">
        <f t="shared" si="18"/>
        <v>5061345.5</v>
      </c>
    </row>
    <row r="236" spans="1:5" x14ac:dyDescent="0.2">
      <c r="A236" s="1" t="s">
        <v>4</v>
      </c>
      <c r="B236" s="2">
        <f>'US Primary'!B236+'Canadian Primary'!B236</f>
        <v>427896</v>
      </c>
      <c r="C236" s="8">
        <f>'US Primary'!C236+'Canadian Primary'!C236</f>
        <v>13803.096799999999</v>
      </c>
      <c r="D236" s="2">
        <f t="shared" si="18"/>
        <v>5038130.3319999995</v>
      </c>
    </row>
    <row r="237" spans="1:5" x14ac:dyDescent="0.2">
      <c r="A237" s="1" t="s">
        <v>5</v>
      </c>
      <c r="B237" s="2">
        <f>'US Primary'!B237+'Canadian Primary'!B237</f>
        <v>412549</v>
      </c>
      <c r="C237" s="8">
        <f>'US Primary'!C237+'Canadian Primary'!C237</f>
        <v>13751.633399999999</v>
      </c>
      <c r="D237" s="2">
        <f t="shared" si="18"/>
        <v>5019346.1909999996</v>
      </c>
    </row>
    <row r="238" spans="1:5" x14ac:dyDescent="0.2">
      <c r="A238" s="1" t="s">
        <v>6</v>
      </c>
      <c r="B238" s="2">
        <f>'US Primary'!B238+'Canadian Primary'!B238</f>
        <v>422245</v>
      </c>
      <c r="C238" s="8">
        <f>'US Primary'!C238+'Canadian Primary'!C238</f>
        <v>13620.806400000001</v>
      </c>
      <c r="D238" s="2">
        <f t="shared" si="18"/>
        <v>4971594.3360000001</v>
      </c>
    </row>
    <row r="239" spans="1:5" x14ac:dyDescent="0.2">
      <c r="A239" s="1" t="s">
        <v>7</v>
      </c>
      <c r="B239" s="2">
        <f>'US Primary'!B239+'Canadian Primary'!B239</f>
        <v>414829</v>
      </c>
      <c r="C239" s="8">
        <f>'US Primary'!C239+'Canadian Primary'!C239</f>
        <v>13381.5807</v>
      </c>
      <c r="D239" s="2">
        <f t="shared" ref="D239:D244" si="19">C239*365</f>
        <v>4884276.9555000002</v>
      </c>
    </row>
    <row r="240" spans="1:5" x14ac:dyDescent="0.2">
      <c r="A240" s="1" t="s">
        <v>8</v>
      </c>
      <c r="B240" s="2">
        <f>'US Primary'!B240+'Canadian Primary'!B240</f>
        <v>393204</v>
      </c>
      <c r="C240" s="8">
        <f>'US Primary'!C240+'Canadian Primary'!C240</f>
        <v>13106.8</v>
      </c>
      <c r="D240" s="2">
        <f t="shared" si="19"/>
        <v>4783982</v>
      </c>
    </row>
    <row r="241" spans="1:7" x14ac:dyDescent="0.2">
      <c r="A241" s="1" t="s">
        <v>9</v>
      </c>
      <c r="B241" s="2">
        <f>'US Primary'!B241+'Canadian Primary'!B241</f>
        <v>399614</v>
      </c>
      <c r="C241" s="8">
        <f>'US Primary'!C241+'Canadian Primary'!C241</f>
        <v>12890.7742</v>
      </c>
      <c r="D241" s="2">
        <f t="shared" si="19"/>
        <v>4705132.5829999996</v>
      </c>
    </row>
    <row r="242" spans="1:7" x14ac:dyDescent="0.2">
      <c r="A242" s="1" t="s">
        <v>10</v>
      </c>
      <c r="B242" s="2">
        <f>'US Primary'!B242+'Canadian Primary'!B242</f>
        <v>388675</v>
      </c>
      <c r="C242" s="8">
        <f>'US Primary'!C242+'Canadian Primary'!C242</f>
        <v>12955.8334</v>
      </c>
      <c r="D242" s="2">
        <f t="shared" si="19"/>
        <v>4728879.1909999996</v>
      </c>
    </row>
    <row r="243" spans="1:7" x14ac:dyDescent="0.2">
      <c r="A243" s="1" t="s">
        <v>11</v>
      </c>
      <c r="B243" s="2">
        <f>'US Primary'!B243+'Canadian Primary'!B243</f>
        <v>401209</v>
      </c>
      <c r="C243" s="8">
        <f>'US Primary'!C243+'Canadian Primary'!C243</f>
        <v>12942.2258</v>
      </c>
      <c r="D243" s="2">
        <f t="shared" si="19"/>
        <v>4723912.4170000004</v>
      </c>
    </row>
    <row r="244" spans="1:7" x14ac:dyDescent="0.2">
      <c r="B244" s="8">
        <f>SUM(B232:B243)</f>
        <v>4917202</v>
      </c>
      <c r="C244" s="8">
        <f>'US Primary'!C244+'Canadian Primary'!C244</f>
        <v>13471.7863</v>
      </c>
      <c r="D244" s="2">
        <f t="shared" si="19"/>
        <v>4917201.9994999999</v>
      </c>
    </row>
    <row r="246" spans="1:7" x14ac:dyDescent="0.2">
      <c r="A246" s="5">
        <v>2014</v>
      </c>
    </row>
    <row r="247" spans="1:7" x14ac:dyDescent="0.2">
      <c r="A247" s="1" t="s">
        <v>0</v>
      </c>
      <c r="B247" s="2">
        <f>'US Primary'!B247+'Canadian Primary'!B247</f>
        <v>399726</v>
      </c>
      <c r="C247" s="8">
        <f>'US Primary'!C247+'Canadian Primary'!C247</f>
        <v>12894.3871</v>
      </c>
      <c r="D247" s="2">
        <f t="shared" ref="D247:D259" si="20">C247*365</f>
        <v>4706451.2915000003</v>
      </c>
    </row>
    <row r="248" spans="1:7" x14ac:dyDescent="0.2">
      <c r="A248" s="1" t="s">
        <v>1</v>
      </c>
      <c r="B248" s="2">
        <f>'US Primary'!B248+'Canadian Primary'!B248</f>
        <v>361204</v>
      </c>
      <c r="C248" s="8">
        <f>'US Primary'!C248+'Canadian Primary'!C248</f>
        <v>12900.142800000001</v>
      </c>
      <c r="D248" s="2">
        <f t="shared" si="20"/>
        <v>4708552.1220000004</v>
      </c>
      <c r="G248" s="40"/>
    </row>
    <row r="249" spans="1:7" x14ac:dyDescent="0.2">
      <c r="A249" s="1" t="s">
        <v>2</v>
      </c>
      <c r="B249" s="2">
        <f>'US Primary'!B249+'Canadian Primary'!B249</f>
        <v>398042</v>
      </c>
      <c r="C249" s="8">
        <f>'US Primary'!C249+'Canadian Primary'!C249</f>
        <v>12840.0645</v>
      </c>
      <c r="D249" s="2">
        <f t="shared" si="20"/>
        <v>4686623.5425000004</v>
      </c>
    </row>
    <row r="250" spans="1:7" x14ac:dyDescent="0.2">
      <c r="A250" s="1" t="s">
        <v>3</v>
      </c>
      <c r="B250" s="2">
        <f>'US Primary'!B250+'Canadian Primary'!B250</f>
        <v>380293</v>
      </c>
      <c r="C250" s="8">
        <f>'US Primary'!C250+'Canadian Primary'!C250</f>
        <v>12676.433300000001</v>
      </c>
      <c r="D250" s="2">
        <f t="shared" si="20"/>
        <v>4626898.1545000002</v>
      </c>
    </row>
    <row r="251" spans="1:7" x14ac:dyDescent="0.2">
      <c r="A251" s="1" t="s">
        <v>4</v>
      </c>
      <c r="B251" s="2">
        <f>'US Primary'!B251+'Canadian Primary'!B251</f>
        <v>391805</v>
      </c>
      <c r="C251" s="8">
        <f>'US Primary'!C251+'Canadian Primary'!C251</f>
        <v>12638.8709</v>
      </c>
      <c r="D251" s="2">
        <f t="shared" si="20"/>
        <v>4613187.8784999996</v>
      </c>
    </row>
    <row r="252" spans="1:7" x14ac:dyDescent="0.2">
      <c r="A252" s="1" t="s">
        <v>5</v>
      </c>
      <c r="B252" s="2">
        <f>'US Primary'!B252+'Canadian Primary'!B252</f>
        <v>371194</v>
      </c>
      <c r="C252" s="8">
        <f>'US Primary'!C252+'Canadian Primary'!C252</f>
        <v>12373.133300000001</v>
      </c>
      <c r="D252" s="2">
        <f t="shared" si="20"/>
        <v>4516193.6545000002</v>
      </c>
    </row>
    <row r="253" spans="1:7" x14ac:dyDescent="0.2">
      <c r="A253" s="1" t="s">
        <v>6</v>
      </c>
      <c r="B253" s="2">
        <f>'US Primary'!B253+'Canadian Primary'!B253</f>
        <v>383826</v>
      </c>
      <c r="C253" s="8">
        <f>'US Primary'!C253+'Canadian Primary'!C253</f>
        <v>12381.4838</v>
      </c>
      <c r="D253" s="2">
        <f t="shared" si="20"/>
        <v>4519241.5870000003</v>
      </c>
    </row>
    <row r="254" spans="1:7" x14ac:dyDescent="0.2">
      <c r="A254" s="1" t="s">
        <v>7</v>
      </c>
      <c r="B254" s="2">
        <f>'US Primary'!B254+'Canadian Primary'!B254</f>
        <v>382550</v>
      </c>
      <c r="C254" s="8">
        <f>'US Primary'!C254+'Canadian Primary'!C254</f>
        <v>12340.3226</v>
      </c>
      <c r="D254" s="2">
        <f t="shared" si="20"/>
        <v>4504217.7489999998</v>
      </c>
    </row>
    <row r="255" spans="1:7" x14ac:dyDescent="0.2">
      <c r="A255" s="1" t="s">
        <v>8</v>
      </c>
      <c r="B255" s="2">
        <f>'US Primary'!B255+'Canadian Primary'!B255</f>
        <v>372622</v>
      </c>
      <c r="C255" s="8">
        <f>'US Primary'!C255+'Canadian Primary'!C255</f>
        <v>12420.7333</v>
      </c>
      <c r="D255" s="2">
        <f t="shared" si="20"/>
        <v>4533567.6545000002</v>
      </c>
      <c r="G255" s="8"/>
    </row>
    <row r="256" spans="1:7" x14ac:dyDescent="0.2">
      <c r="A256" s="1" t="s">
        <v>9</v>
      </c>
      <c r="B256" s="2">
        <f>'US Primary'!B256+'Canadian Primary'!B256</f>
        <v>376585</v>
      </c>
      <c r="C256" s="8">
        <f>'US Primary'!C256+'Canadian Primary'!C256</f>
        <v>12147.903200000001</v>
      </c>
      <c r="D256" s="2">
        <f t="shared" si="20"/>
        <v>4433984.6680000005</v>
      </c>
    </row>
    <row r="257" spans="1:8" x14ac:dyDescent="0.2">
      <c r="A257" s="1" t="s">
        <v>10</v>
      </c>
      <c r="B257" s="2">
        <f>'US Primary'!B257+'Canadian Primary'!B257</f>
        <v>367017</v>
      </c>
      <c r="C257" s="8">
        <f>'US Primary'!C257+'Canadian Primary'!C257</f>
        <v>12233.9</v>
      </c>
      <c r="D257" s="2">
        <f t="shared" si="20"/>
        <v>4465373.5</v>
      </c>
    </row>
    <row r="258" spans="1:8" x14ac:dyDescent="0.2">
      <c r="A258" s="1" t="s">
        <v>11</v>
      </c>
      <c r="B258" s="2">
        <f>'US Primary'!B258+'Canadian Primary'!B258</f>
        <v>383041</v>
      </c>
      <c r="C258" s="8">
        <f>'US Primary'!C258+'Canadian Primary'!C258</f>
        <v>12356.1613</v>
      </c>
      <c r="D258" s="2">
        <f t="shared" si="20"/>
        <v>4509998.8744999999</v>
      </c>
    </row>
    <row r="259" spans="1:8" x14ac:dyDescent="0.2">
      <c r="B259" s="8">
        <f>'US Primary'!B259+'Canadian Primary'!B259</f>
        <v>4567905</v>
      </c>
      <c r="C259" s="8">
        <f>'US Primary'!C259+'Canadian Primary'!C259</f>
        <v>12514.808199999999</v>
      </c>
      <c r="D259" s="2">
        <f t="shared" si="20"/>
        <v>4567904.9929999998</v>
      </c>
      <c r="F259" s="8"/>
      <c r="G259" s="2"/>
      <c r="H259" s="2"/>
    </row>
    <row r="261" spans="1:8" x14ac:dyDescent="0.2">
      <c r="A261" s="5">
        <v>2015</v>
      </c>
    </row>
    <row r="262" spans="1:8" x14ac:dyDescent="0.2">
      <c r="A262" s="1" t="s">
        <v>0</v>
      </c>
      <c r="B262" s="2">
        <f>'US Primary'!B262+'Canadian Primary'!B262</f>
        <v>383590</v>
      </c>
      <c r="C262" s="8">
        <f>'US Primary'!C262+'Canadian Primary'!C262</f>
        <v>12373.870999999999</v>
      </c>
      <c r="D262" s="2">
        <f t="shared" ref="D262:D274" si="21">C262*365</f>
        <v>4516462.915</v>
      </c>
    </row>
    <row r="263" spans="1:8" x14ac:dyDescent="0.2">
      <c r="A263" s="1" t="s">
        <v>1</v>
      </c>
      <c r="B263" s="2">
        <f>'US Primary'!B263+'Canadian Primary'!B263</f>
        <v>348039</v>
      </c>
      <c r="C263" s="8">
        <f>'US Primary'!C263+'Canadian Primary'!C263</f>
        <v>12429.9643</v>
      </c>
      <c r="D263" s="2">
        <f t="shared" si="21"/>
        <v>4536936.9694999997</v>
      </c>
      <c r="G263" s="40"/>
    </row>
    <row r="264" spans="1:8" x14ac:dyDescent="0.2">
      <c r="A264" s="1" t="s">
        <v>2</v>
      </c>
      <c r="B264" s="2">
        <f>'US Primary'!B264+'Canadian Primary'!B264</f>
        <v>381365</v>
      </c>
      <c r="C264" s="8">
        <f>'US Primary'!C264+'Canadian Primary'!C264</f>
        <v>12302.0967</v>
      </c>
      <c r="D264" s="2">
        <f t="shared" si="21"/>
        <v>4490265.2955</v>
      </c>
      <c r="F264" s="2"/>
    </row>
    <row r="265" spans="1:8" x14ac:dyDescent="0.2">
      <c r="A265" s="1" t="s">
        <v>3</v>
      </c>
      <c r="B265" s="2">
        <f>'US Primary'!B265+'Canadian Primary'!B265</f>
        <v>371218</v>
      </c>
      <c r="C265" s="8">
        <f>'US Primary'!C265+'Canadian Primary'!C265</f>
        <v>12373.933300000001</v>
      </c>
      <c r="D265" s="2">
        <f t="shared" si="21"/>
        <v>4516485.6545000002</v>
      </c>
    </row>
    <row r="266" spans="1:8" x14ac:dyDescent="0.2">
      <c r="A266" s="1" t="s">
        <v>4</v>
      </c>
      <c r="B266" s="2">
        <f>'US Primary'!B266+'Canadian Primary'!B266</f>
        <v>381331</v>
      </c>
      <c r="C266" s="8">
        <f>'US Primary'!C266+'Canadian Primary'!C266</f>
        <v>12301</v>
      </c>
      <c r="D266" s="2">
        <f t="shared" si="21"/>
        <v>4489865</v>
      </c>
      <c r="F266" s="8"/>
    </row>
    <row r="267" spans="1:8" x14ac:dyDescent="0.2">
      <c r="A267" s="1" t="s">
        <v>5</v>
      </c>
      <c r="B267" s="2">
        <f>'US Primary'!B267+'Canadian Primary'!B267</f>
        <v>365355</v>
      </c>
      <c r="C267" s="8">
        <f>'US Primary'!C267+'Canadian Primary'!C267</f>
        <v>12178.5</v>
      </c>
      <c r="D267" s="2">
        <f t="shared" si="21"/>
        <v>4445152.5</v>
      </c>
    </row>
    <row r="268" spans="1:8" x14ac:dyDescent="0.2">
      <c r="A268" s="1" t="s">
        <v>6</v>
      </c>
      <c r="B268" s="2">
        <f>'US Primary'!B268+'Canadian Primary'!B268</f>
        <v>374043</v>
      </c>
      <c r="C268" s="8">
        <f>'US Primary'!C268+'Canadian Primary'!C268</f>
        <v>12065.9033</v>
      </c>
      <c r="D268" s="2">
        <f t="shared" si="21"/>
        <v>4404054.7045</v>
      </c>
    </row>
    <row r="269" spans="1:8" x14ac:dyDescent="0.2">
      <c r="A269" s="1" t="s">
        <v>7</v>
      </c>
      <c r="B269" s="2">
        <f>'US Primary'!B269+'Canadian Primary'!B269</f>
        <v>378077</v>
      </c>
      <c r="C269" s="8">
        <f>'US Primary'!C269+'Canadian Primary'!C269</f>
        <v>12196.0322</v>
      </c>
      <c r="D269" s="2">
        <f t="shared" si="21"/>
        <v>4451551.7529999996</v>
      </c>
      <c r="F269" s="14"/>
    </row>
    <row r="270" spans="1:8" x14ac:dyDescent="0.2">
      <c r="A270" s="1" t="s">
        <v>8</v>
      </c>
      <c r="B270" s="2">
        <f>'US Primary'!B270+'Canadian Primary'!B270</f>
        <v>366331</v>
      </c>
      <c r="C270" s="8">
        <f>'US Primary'!C270+'Canadian Primary'!C270</f>
        <v>12211.033299999999</v>
      </c>
      <c r="D270" s="2">
        <f t="shared" si="21"/>
        <v>4457027.1544999992</v>
      </c>
      <c r="F270" s="2"/>
      <c r="G270" s="8"/>
    </row>
    <row r="271" spans="1:8" x14ac:dyDescent="0.2">
      <c r="A271" s="1" t="s">
        <v>9</v>
      </c>
      <c r="B271" s="2">
        <f>'US Primary'!B271+'Canadian Primary'!B271</f>
        <v>376959</v>
      </c>
      <c r="C271" s="8">
        <f>'US Primary'!C271+'Canadian Primary'!C271</f>
        <v>12159.967700000001</v>
      </c>
      <c r="D271" s="2">
        <f t="shared" si="21"/>
        <v>4438388.2105</v>
      </c>
    </row>
    <row r="272" spans="1:8" x14ac:dyDescent="0.2">
      <c r="A272" s="1" t="s">
        <v>10</v>
      </c>
      <c r="B272" s="2">
        <f>'US Primary'!B272+'Canadian Primary'!B272</f>
        <v>368960</v>
      </c>
      <c r="C272" s="8">
        <f>'US Primary'!C272+'Canadian Primary'!C272</f>
        <v>12298.6666</v>
      </c>
      <c r="D272" s="2">
        <f t="shared" si="21"/>
        <v>4489013.3090000004</v>
      </c>
    </row>
    <row r="273" spans="1:14" x14ac:dyDescent="0.2">
      <c r="A273" s="1" t="s">
        <v>11</v>
      </c>
      <c r="B273" s="2">
        <f>'US Primary'!B273+'Canadian Primary'!B273</f>
        <v>371287</v>
      </c>
      <c r="C273" s="8">
        <f>'US Primary'!C273+'Canadian Primary'!C273</f>
        <v>11977</v>
      </c>
      <c r="D273" s="2">
        <f t="shared" si="21"/>
        <v>4371605</v>
      </c>
    </row>
    <row r="274" spans="1:14" x14ac:dyDescent="0.2">
      <c r="A274" s="1" t="s">
        <v>83</v>
      </c>
      <c r="B274" s="8">
        <f>'US Primary'!B274+'Canadian Primary'!B274</f>
        <v>4466555</v>
      </c>
      <c r="C274" s="8">
        <f>'US Primary'!C274+'Canadian Primary'!C274</f>
        <v>12237.137000000001</v>
      </c>
      <c r="D274" s="2">
        <f t="shared" si="21"/>
        <v>4466555.0049999999</v>
      </c>
      <c r="F274" s="2"/>
      <c r="G274" s="2"/>
      <c r="I274" s="14"/>
    </row>
    <row r="276" spans="1:14" x14ac:dyDescent="0.2">
      <c r="A276" s="5">
        <v>2016</v>
      </c>
    </row>
    <row r="277" spans="1:14" x14ac:dyDescent="0.2">
      <c r="A277" s="1" t="s">
        <v>0</v>
      </c>
      <c r="B277" s="2">
        <f>'US Primary'!B277+'Canadian Primary'!B277</f>
        <v>353790</v>
      </c>
      <c r="C277" s="8">
        <f>'US Primary'!C277+'Canadian Primary'!C277</f>
        <v>11412.580599999999</v>
      </c>
      <c r="D277" s="2">
        <f t="shared" ref="D277:D283" si="22">C277*366</f>
        <v>4177004.4995999997</v>
      </c>
    </row>
    <row r="278" spans="1:14" x14ac:dyDescent="0.2">
      <c r="A278" s="1" t="s">
        <v>1</v>
      </c>
      <c r="B278" s="2">
        <f>'US Primary'!B278+'Canadian Primary'!B278</f>
        <v>334211</v>
      </c>
      <c r="C278" s="8">
        <f>'US Primary'!C278+'Canadian Primary'!C278</f>
        <v>11524.517300000001</v>
      </c>
      <c r="D278" s="2">
        <f t="shared" si="22"/>
        <v>4217973.3318000007</v>
      </c>
    </row>
    <row r="279" spans="1:14" x14ac:dyDescent="0.2">
      <c r="A279" s="1" t="s">
        <v>2</v>
      </c>
      <c r="B279" s="2">
        <f>'US Primary'!B279+'Canadian Primary'!B279</f>
        <v>352159</v>
      </c>
      <c r="C279" s="8">
        <f>'US Primary'!C279+'Canadian Primary'!C279</f>
        <v>11359.967700000001</v>
      </c>
      <c r="D279" s="2">
        <f t="shared" si="22"/>
        <v>4157748.1782000004</v>
      </c>
    </row>
    <row r="280" spans="1:14" x14ac:dyDescent="0.2">
      <c r="A280" s="1" t="s">
        <v>3</v>
      </c>
      <c r="B280" s="2">
        <f>'US Primary'!B280+'Canadian Primary'!B280</f>
        <v>328610</v>
      </c>
      <c r="C280" s="8">
        <f>'US Primary'!C280+'Canadian Primary'!C280</f>
        <v>10953.6666</v>
      </c>
      <c r="D280" s="2">
        <f t="shared" si="22"/>
        <v>4009041.9756</v>
      </c>
    </row>
    <row r="281" spans="1:14" x14ac:dyDescent="0.2">
      <c r="A281" s="1" t="s">
        <v>4</v>
      </c>
      <c r="B281" s="2">
        <f>'US Primary'!B281+'Canadian Primary'!B281</f>
        <v>336502</v>
      </c>
      <c r="C281" s="8">
        <f>'US Primary'!C281+'Canadian Primary'!C281</f>
        <v>10854.903249999999</v>
      </c>
      <c r="D281" s="2">
        <f t="shared" si="22"/>
        <v>3972894.5894999998</v>
      </c>
    </row>
    <row r="282" spans="1:14" x14ac:dyDescent="0.2">
      <c r="A282" s="1" t="s">
        <v>5</v>
      </c>
      <c r="B282" s="2">
        <f>'US Primary'!B282+'Canadian Primary'!B282</f>
        <v>324414</v>
      </c>
      <c r="C282" s="8">
        <f>'US Primary'!C282+'Canadian Primary'!C282</f>
        <v>10813.8</v>
      </c>
      <c r="D282" s="2">
        <f t="shared" si="22"/>
        <v>3957850.8</v>
      </c>
      <c r="N282" s="8"/>
    </row>
    <row r="283" spans="1:14" x14ac:dyDescent="0.2">
      <c r="A283" s="1" t="s">
        <v>6</v>
      </c>
      <c r="B283" s="2">
        <f>'US Primary'!B283+'Canadian Primary'!B283</f>
        <v>336061</v>
      </c>
      <c r="C283" s="8">
        <f>'US Primary'!C283+'Canadian Primary'!C283</f>
        <v>10840.67742</v>
      </c>
      <c r="D283" s="2">
        <f t="shared" si="22"/>
        <v>3967687.93572</v>
      </c>
      <c r="N283" s="8"/>
    </row>
    <row r="284" spans="1:14" x14ac:dyDescent="0.2">
      <c r="A284" s="1" t="s">
        <v>7</v>
      </c>
      <c r="B284" s="2">
        <f>'US Primary'!B284+'Canadian Primary'!B284</f>
        <v>334620</v>
      </c>
      <c r="C284" s="8">
        <f>'US Primary'!C284+'Canadian Primary'!C284</f>
        <v>10794.193569999999</v>
      </c>
      <c r="D284" s="2">
        <f t="shared" ref="D284" si="23">C284*366</f>
        <v>3950674.84662</v>
      </c>
    </row>
    <row r="285" spans="1:14" x14ac:dyDescent="0.2">
      <c r="A285" s="1" t="s">
        <v>8</v>
      </c>
      <c r="B285" s="2">
        <f>'US Primary'!B285+'Canadian Primary'!B285</f>
        <v>325249</v>
      </c>
      <c r="C285" s="8">
        <f>'US Primary'!C285+'Canadian Primary'!C285</f>
        <v>10841.633399999999</v>
      </c>
      <c r="D285" s="2">
        <f t="shared" ref="D285" si="24">C285*366</f>
        <v>3968037.8243999993</v>
      </c>
    </row>
    <row r="286" spans="1:14" x14ac:dyDescent="0.2">
      <c r="A286" s="1" t="s">
        <v>9</v>
      </c>
      <c r="B286" s="2">
        <f>'US Primary'!B286+'Canadian Primary'!B286</f>
        <v>337408</v>
      </c>
      <c r="C286" s="8">
        <f>'US Primary'!C286+'Canadian Primary'!C286</f>
        <v>10884.128989999999</v>
      </c>
      <c r="D286" s="2">
        <f t="shared" ref="D286" si="25">C286*366</f>
        <v>3983591.2103399998</v>
      </c>
    </row>
    <row r="287" spans="1:14" x14ac:dyDescent="0.2">
      <c r="A287" s="1" t="s">
        <v>10</v>
      </c>
      <c r="B287" s="2">
        <f>'US Primary'!B287+'Canadian Primary'!B287</f>
        <v>326406</v>
      </c>
      <c r="C287" s="8">
        <f>'US Primary'!C287+'Canadian Primary'!C287</f>
        <v>10880.199999999999</v>
      </c>
      <c r="D287" s="2">
        <f t="shared" ref="D287" si="26">C287*366</f>
        <v>3982153.1999999997</v>
      </c>
    </row>
    <row r="288" spans="1:14" x14ac:dyDescent="0.2">
      <c r="A288" s="1" t="s">
        <v>11</v>
      </c>
      <c r="B288" s="2">
        <f>'US Primary'!B288+'Canadian Primary'!B288</f>
        <v>337888</v>
      </c>
      <c r="C288" s="8">
        <f>'US Primary'!C288+'Canadian Primary'!C288</f>
        <v>10899.61289</v>
      </c>
      <c r="D288" s="2">
        <f t="shared" ref="D288" si="27">C288*366</f>
        <v>3989258.3177400003</v>
      </c>
    </row>
    <row r="289" spans="1:9" x14ac:dyDescent="0.2">
      <c r="A289" s="1" t="s">
        <v>83</v>
      </c>
      <c r="B289" s="2">
        <f>'US Primary'!B289+'Canadian Primary'!B289</f>
        <v>4027318</v>
      </c>
      <c r="C289" s="8">
        <f>'US Primary'!C289+'Canadian Primary'!C289</f>
        <v>11003.6011</v>
      </c>
      <c r="D289" s="2">
        <f>C289*366</f>
        <v>4027318.0025999998</v>
      </c>
    </row>
    <row r="291" spans="1:9" x14ac:dyDescent="0.2">
      <c r="A291" s="5">
        <v>2017</v>
      </c>
    </row>
    <row r="292" spans="1:9" x14ac:dyDescent="0.2">
      <c r="A292" s="1" t="s">
        <v>0</v>
      </c>
      <c r="B292" s="2">
        <f>'US Primary'!B292+'Canadian Primary'!B292</f>
        <v>337085</v>
      </c>
      <c r="C292" s="8">
        <f>'US Primary'!C292+'Canadian Primary'!C292</f>
        <v>10873.7096</v>
      </c>
      <c r="D292" s="8">
        <f>'US Primary'!D292+'Canadian Primary'!D292</f>
        <v>3968904.0040000002</v>
      </c>
    </row>
    <row r="293" spans="1:9" x14ac:dyDescent="0.2">
      <c r="A293" s="1" t="s">
        <v>1</v>
      </c>
      <c r="B293" s="2">
        <f>'US Primary'!B293+'Canadian Primary'!B293</f>
        <v>304073</v>
      </c>
      <c r="C293" s="8">
        <f>'US Primary'!C293+'Canadian Primary'!C293</f>
        <v>10859.75</v>
      </c>
      <c r="D293" s="8">
        <f>'US Primary'!D293+'Canadian Primary'!D293</f>
        <v>3963808.75</v>
      </c>
    </row>
    <row r="294" spans="1:9" x14ac:dyDescent="0.2">
      <c r="A294" s="1" t="s">
        <v>2</v>
      </c>
      <c r="B294" s="2">
        <f>'US Primary'!B294+'Canadian Primary'!B294</f>
        <v>337813</v>
      </c>
      <c r="C294" s="8">
        <f>'US Primary'!C294+'Canadian Primary'!C294</f>
        <v>10897.193600000001</v>
      </c>
      <c r="D294" s="8">
        <f>'US Primary'!D294+'Canadian Primary'!D294</f>
        <v>3977475.6640000003</v>
      </c>
    </row>
    <row r="295" spans="1:9" x14ac:dyDescent="0.2">
      <c r="A295" s="1" t="s">
        <v>3</v>
      </c>
      <c r="B295" s="2">
        <f>'US Primary'!B295+'Canadian Primary'!B295</f>
        <v>325937</v>
      </c>
      <c r="C295" s="8">
        <f>'US Primary'!C295+'Canadian Primary'!C295</f>
        <v>10864.5666</v>
      </c>
      <c r="D295" s="8">
        <f>'US Primary'!D295+'Canadian Primary'!D295</f>
        <v>3965566.8090000004</v>
      </c>
    </row>
    <row r="296" spans="1:9" x14ac:dyDescent="0.2">
      <c r="A296" s="1" t="s">
        <v>4</v>
      </c>
      <c r="B296" s="2">
        <f>'US Primary'!B296+'Canadian Primary'!B296</f>
        <v>335525</v>
      </c>
      <c r="C296" s="8">
        <f>'US Primary'!C296+'Canadian Primary'!C296</f>
        <v>10823.3871</v>
      </c>
      <c r="D296" s="8">
        <f>'US Primary'!D296+'Canadian Primary'!D296</f>
        <v>3950536.2915000003</v>
      </c>
    </row>
    <row r="297" spans="1:9" x14ac:dyDescent="0.2">
      <c r="A297" s="1" t="s">
        <v>5</v>
      </c>
      <c r="B297" s="2">
        <f>'US Primary'!B297+'Canadian Primary'!B297</f>
        <v>322852</v>
      </c>
      <c r="C297" s="8">
        <f>'US Primary'!C297+'Canadian Primary'!C297</f>
        <v>10761.7333</v>
      </c>
      <c r="D297" s="8">
        <f>'US Primary'!D297+'Canadian Primary'!D297</f>
        <v>3928032.6544999997</v>
      </c>
    </row>
    <row r="298" spans="1:9" x14ac:dyDescent="0.2">
      <c r="A298" s="1" t="s">
        <v>6</v>
      </c>
      <c r="B298" s="2">
        <f>'US Primary'!B298+'Canadian Primary'!B298</f>
        <v>334981</v>
      </c>
      <c r="C298" s="8">
        <f>'US Primary'!C298+'Canadian Primary'!C298</f>
        <v>10805.8387</v>
      </c>
      <c r="D298" s="8">
        <f>'US Primary'!D298+'Canadian Primary'!D298</f>
        <v>3944131.1254999996</v>
      </c>
    </row>
    <row r="299" spans="1:9" x14ac:dyDescent="0.2">
      <c r="A299" s="1" t="s">
        <v>7</v>
      </c>
      <c r="B299" s="2">
        <f>'US Primary'!B299+'Canadian Primary'!B299</f>
        <v>336361</v>
      </c>
      <c r="C299" s="8">
        <f>'US Primary'!C299+'Canadian Primary'!C299</f>
        <v>10850.354800000001</v>
      </c>
      <c r="D299" s="8">
        <f>'US Primary'!D299+'Canadian Primary'!D299</f>
        <v>3960379.5019999999</v>
      </c>
      <c r="F299" s="8"/>
      <c r="G299" s="8"/>
      <c r="H299" s="8"/>
    </row>
    <row r="300" spans="1:9" x14ac:dyDescent="0.2">
      <c r="A300" s="1" t="s">
        <v>8</v>
      </c>
      <c r="B300" s="2">
        <f>'US Primary'!B300+'Canadian Primary'!B300</f>
        <v>324049</v>
      </c>
      <c r="C300" s="8">
        <f>'US Primary'!C300+'Canadian Primary'!C300</f>
        <v>10801.6333</v>
      </c>
      <c r="D300" s="8">
        <f>'US Primary'!D300+'Canadian Primary'!D300</f>
        <v>3942596.1545000002</v>
      </c>
    </row>
    <row r="301" spans="1:9" x14ac:dyDescent="0.2">
      <c r="A301" s="1" t="s">
        <v>9</v>
      </c>
      <c r="B301" s="2">
        <f>'US Primary'!B301+'Canadian Primary'!B301</f>
        <v>335299</v>
      </c>
      <c r="C301" s="8">
        <f>'US Primary'!C301+'Canadian Primary'!C301</f>
        <v>10816.096799999999</v>
      </c>
      <c r="D301" s="8">
        <f>'US Primary'!D301+'Canadian Primary'!D301</f>
        <v>3947875.3319999999</v>
      </c>
    </row>
    <row r="302" spans="1:9" x14ac:dyDescent="0.2">
      <c r="A302" s="1" t="s">
        <v>10</v>
      </c>
      <c r="B302" s="2">
        <f>'US Primary'!B302+'Canadian Primary'!B302</f>
        <v>322365</v>
      </c>
      <c r="C302" s="8">
        <f>'US Primary'!C302+'Canadian Primary'!C302</f>
        <v>10745.5</v>
      </c>
      <c r="D302" s="8">
        <f>'US Primary'!D302+'Canadian Primary'!D302</f>
        <v>3922107.5</v>
      </c>
    </row>
    <row r="303" spans="1:9" x14ac:dyDescent="0.2">
      <c r="A303" s="1" t="s">
        <v>11</v>
      </c>
      <c r="B303" s="2">
        <f>'US Primary'!B303+'Canadian Primary'!B303</f>
        <v>336668</v>
      </c>
      <c r="C303" s="8">
        <f>'US Primary'!C303+'Canadian Primary'!C303</f>
        <v>10860.25807</v>
      </c>
      <c r="D303" s="8">
        <f>'US Primary'!D303+'Canadian Primary'!D303</f>
        <v>3963994.1955499998</v>
      </c>
    </row>
    <row r="304" spans="1:9" x14ac:dyDescent="0.2">
      <c r="A304" s="1" t="s">
        <v>83</v>
      </c>
      <c r="B304" s="2">
        <f>'US Primary'!B304+'Canadian Primary'!B304</f>
        <v>3953008</v>
      </c>
      <c r="C304" s="8">
        <f>'US Primary'!C304+'Canadian Primary'!C304</f>
        <v>10830.1589</v>
      </c>
      <c r="D304" s="8">
        <f>'US Primary'!D304+'Canadian Primary'!D304</f>
        <v>3953007.9985000002</v>
      </c>
      <c r="G304" s="8"/>
      <c r="H304" s="2"/>
      <c r="I304" s="2"/>
    </row>
    <row r="306" spans="1:4" x14ac:dyDescent="0.2">
      <c r="A306" s="5">
        <v>2018</v>
      </c>
    </row>
    <row r="307" spans="1:4" x14ac:dyDescent="0.2">
      <c r="A307" s="1" t="s">
        <v>0</v>
      </c>
      <c r="B307" s="2">
        <f>'US Primary'!B307+'Canadian Primary'!B307</f>
        <v>321703</v>
      </c>
      <c r="C307" s="8">
        <f>'US Primary'!C307+'Canadian Primary'!C307</f>
        <v>10377.516100000001</v>
      </c>
      <c r="D307" s="8">
        <f>'US Primary'!D307+'Canadian Primary'!D307</f>
        <v>3787793.3764999998</v>
      </c>
    </row>
    <row r="308" spans="1:4" x14ac:dyDescent="0.2">
      <c r="A308" s="1" t="s">
        <v>1</v>
      </c>
      <c r="B308" s="2">
        <f>'US Primary'!B308+'Canadian Primary'!B308</f>
        <v>285790</v>
      </c>
      <c r="C308" s="8">
        <f>'US Primary'!C308+'Canadian Primary'!C308</f>
        <v>10206.7857</v>
      </c>
      <c r="D308" s="8">
        <f>'US Primary'!D308+'Canadian Primary'!D308</f>
        <v>3725476.7804999994</v>
      </c>
    </row>
    <row r="309" spans="1:4" x14ac:dyDescent="0.2">
      <c r="A309" s="1" t="s">
        <v>2</v>
      </c>
      <c r="B309" s="2">
        <f>'US Primary'!B309+'Canadian Primary'!B309</f>
        <v>319683</v>
      </c>
      <c r="C309" s="8">
        <f>'US Primary'!C309+'Canadian Primary'!C309</f>
        <v>10312.3549</v>
      </c>
      <c r="D309" s="8">
        <f>'US Primary'!D309+'Canadian Primary'!D309</f>
        <v>3764009.5385000003</v>
      </c>
    </row>
    <row r="310" spans="1:4" x14ac:dyDescent="0.2">
      <c r="A310" s="1" t="s">
        <v>3</v>
      </c>
      <c r="B310" s="2">
        <f>'US Primary'!B310+'Canadian Primary'!B310</f>
        <v>311074</v>
      </c>
      <c r="C310" s="8">
        <f>'US Primary'!C310+'Canadian Primary'!C310</f>
        <v>10369.1333</v>
      </c>
      <c r="D310" s="8">
        <f>'US Primary'!D310+'Canadian Primary'!D310</f>
        <v>3784733.6545000002</v>
      </c>
    </row>
    <row r="311" spans="1:4" x14ac:dyDescent="0.2">
      <c r="A311" s="1" t="s">
        <v>4</v>
      </c>
      <c r="B311" s="2">
        <f>'US Primary'!B311+'Canadian Primary'!B311</f>
        <v>321688</v>
      </c>
      <c r="C311" s="8">
        <f>'US Primary'!C311+'Canadian Primary'!C311</f>
        <v>10377.0322</v>
      </c>
      <c r="D311" s="8">
        <f>'US Primary'!D311+'Canadian Primary'!D311</f>
        <v>3787616.7529999996</v>
      </c>
    </row>
    <row r="312" spans="1:4" x14ac:dyDescent="0.2">
      <c r="A312" s="1" t="s">
        <v>5</v>
      </c>
      <c r="B312" s="2">
        <f>'US Primary'!B312+'Canadian Primary'!B312</f>
        <v>302765</v>
      </c>
      <c r="C312" s="8">
        <f>'US Primary'!C312+'Canadian Primary'!C312</f>
        <v>10092.1666</v>
      </c>
      <c r="D312" s="8">
        <f>'US Primary'!D312+'Canadian Primary'!D312</f>
        <v>3683640.8090000004</v>
      </c>
    </row>
    <row r="313" spans="1:4" x14ac:dyDescent="0.2">
      <c r="A313" s="1" t="s">
        <v>6</v>
      </c>
      <c r="B313" s="2">
        <f>'US Primary'!B313+'Canadian Primary'!B313</f>
        <v>315579</v>
      </c>
      <c r="C313" s="8">
        <f>'US Primary'!C313+'Canadian Primary'!C313</f>
        <v>10179.967700000001</v>
      </c>
      <c r="D313" s="8">
        <f>'US Primary'!D313+'Canadian Primary'!D313</f>
        <v>3715688.2105</v>
      </c>
    </row>
    <row r="314" spans="1:4" x14ac:dyDescent="0.2">
      <c r="A314" s="1" t="s">
        <v>7</v>
      </c>
      <c r="B314" s="2">
        <f>'US Primary'!B314+'Canadian Primary'!B314</f>
        <v>324461</v>
      </c>
      <c r="C314" s="8">
        <f>'US Primary'!C314+'Canadian Primary'!C314</f>
        <v>10466.4838</v>
      </c>
      <c r="D314" s="8">
        <f>'US Primary'!D314+'Canadian Primary'!D314</f>
        <v>3820266.5869999998</v>
      </c>
    </row>
    <row r="315" spans="1:4" x14ac:dyDescent="0.2">
      <c r="A315" s="1" t="s">
        <v>8</v>
      </c>
      <c r="B315" s="2">
        <f>'US Primary'!B315+'Canadian Primary'!B315</f>
        <v>314921</v>
      </c>
      <c r="C315" s="8">
        <f>'US Primary'!C315+'Canadian Primary'!C315</f>
        <v>10497.3667</v>
      </c>
      <c r="D315" s="8">
        <f>'US Primary'!D315+'Canadian Primary'!D315</f>
        <v>3831538.8454999998</v>
      </c>
    </row>
    <row r="316" spans="1:4" x14ac:dyDescent="0.2">
      <c r="A316" s="1" t="s">
        <v>9</v>
      </c>
      <c r="B316" s="2">
        <f>'US Primary'!B316+'Canadian Primary'!B316</f>
        <v>332040</v>
      </c>
      <c r="C316" s="8">
        <f>'US Primary'!C316+'Canadian Primary'!C316</f>
        <v>10710.967700000001</v>
      </c>
      <c r="D316" s="8">
        <f>'US Primary'!D316+'Canadian Primary'!D316</f>
        <v>3909503.2105</v>
      </c>
    </row>
    <row r="317" spans="1:4" x14ac:dyDescent="0.2">
      <c r="A317" s="1" t="s">
        <v>10</v>
      </c>
      <c r="B317" s="2">
        <f>'US Primary'!B317+'Canadian Primary'!B317</f>
        <v>328544</v>
      </c>
      <c r="C317" s="8">
        <f>'US Primary'!C317+'Canadian Primary'!C317</f>
        <v>10951.466700000001</v>
      </c>
      <c r="D317" s="8">
        <f>'US Primary'!D317+'Canadian Primary'!D317</f>
        <v>3997285.3454999998</v>
      </c>
    </row>
    <row r="318" spans="1:4" x14ac:dyDescent="0.2">
      <c r="A318" s="1" t="s">
        <v>11</v>
      </c>
      <c r="B318" s="2">
        <f>'US Primary'!B318+'Canadian Primary'!B318</f>
        <v>342793</v>
      </c>
      <c r="C318" s="8">
        <f>'US Primary'!C318+'Canadian Primary'!C318</f>
        <v>11057.838749999999</v>
      </c>
      <c r="D318" s="8">
        <f>'US Primary'!D318+'Canadian Primary'!D318</f>
        <v>4036111.1437499998</v>
      </c>
    </row>
    <row r="319" spans="1:4" x14ac:dyDescent="0.2">
      <c r="A319" s="1" t="s">
        <v>83</v>
      </c>
      <c r="B319" s="2">
        <f>'US Primary'!B319+'Canadian Primary'!B319</f>
        <v>3821041</v>
      </c>
      <c r="C319" s="8">
        <f>'US Primary'!C319+'Canadian Primary'!C319</f>
        <v>10468.6055</v>
      </c>
      <c r="D319" s="8">
        <f>'US Primary'!D319+'Canadian Primary'!D319</f>
        <v>3821041.0074999998</v>
      </c>
    </row>
    <row r="321" spans="1:7" x14ac:dyDescent="0.2">
      <c r="A321" s="5">
        <v>2019</v>
      </c>
    </row>
    <row r="322" spans="1:7" x14ac:dyDescent="0.2">
      <c r="A322" s="1" t="s">
        <v>0</v>
      </c>
      <c r="B322" s="2">
        <f>'US Primary'!B322+'Canadian Primary'!B322</f>
        <v>339885</v>
      </c>
      <c r="C322" s="8">
        <f>'US Primary'!C322+'Canadian Primary'!C322</f>
        <v>10964.032299999999</v>
      </c>
      <c r="D322" s="8">
        <f>'US Primary'!D322+'Canadian Primary'!D322</f>
        <v>4001871.7895</v>
      </c>
    </row>
    <row r="323" spans="1:7" x14ac:dyDescent="0.2">
      <c r="A323" s="1" t="s">
        <v>1</v>
      </c>
      <c r="B323" s="2">
        <f>'US Primary'!B323+'Canadian Primary'!B323</f>
        <v>308643</v>
      </c>
      <c r="C323" s="8">
        <f>'US Primary'!C323+'Canadian Primary'!C323</f>
        <v>11022.9643</v>
      </c>
      <c r="D323" s="8">
        <f>'US Primary'!D323+'Canadian Primary'!D323</f>
        <v>4023381.9694999997</v>
      </c>
      <c r="F323" s="8"/>
    </row>
    <row r="324" spans="1:7" x14ac:dyDescent="0.2">
      <c r="A324" s="1" t="s">
        <v>2</v>
      </c>
      <c r="B324" s="2">
        <f>'US Primary'!B324+'Canadian Primary'!B324</f>
        <v>339238</v>
      </c>
      <c r="C324" s="8">
        <f>'US Primary'!C324+'Canadian Primary'!C324</f>
        <v>10943.1613</v>
      </c>
      <c r="D324" s="8">
        <f>'US Primary'!D324+'Canadian Primary'!D324</f>
        <v>3994253.8744999999</v>
      </c>
      <c r="F324" s="8"/>
    </row>
    <row r="325" spans="1:7" x14ac:dyDescent="0.2">
      <c r="A325" s="1" t="s">
        <v>3</v>
      </c>
      <c r="B325" s="2">
        <f>'US Primary'!B325+'Canadian Primary'!B325</f>
        <v>330667</v>
      </c>
      <c r="C325" s="8">
        <f>'US Primary'!C325+'Canadian Primary'!C325</f>
        <v>11022.233400000001</v>
      </c>
      <c r="D325" s="8">
        <f>'US Primary'!D325+'Canadian Primary'!D325</f>
        <v>4023115.1909999996</v>
      </c>
    </row>
    <row r="326" spans="1:7" x14ac:dyDescent="0.2">
      <c r="A326" s="1" t="s">
        <v>4</v>
      </c>
      <c r="B326" s="2">
        <f>'US Primary'!B326+'Canadian Primary'!B326</f>
        <v>340177</v>
      </c>
      <c r="C326" s="8">
        <f>'US Primary'!C326+'Canadian Primary'!C326</f>
        <v>10973.4516</v>
      </c>
      <c r="D326" s="8">
        <f>'US Primary'!D326+'Canadian Primary'!D326</f>
        <v>4005309.8339999998</v>
      </c>
    </row>
    <row r="327" spans="1:7" x14ac:dyDescent="0.2">
      <c r="A327" s="1" t="s">
        <v>5</v>
      </c>
      <c r="B327" s="2">
        <f>'US Primary'!B327+'Canadian Primary'!B327</f>
        <v>328106</v>
      </c>
      <c r="C327" s="8">
        <f>'US Primary'!C327+'Canadian Primary'!C327</f>
        <v>10936.8667</v>
      </c>
      <c r="D327" s="8">
        <f>'US Primary'!D327+'Canadian Primary'!D327</f>
        <v>3991956.3454999998</v>
      </c>
      <c r="F327" s="8"/>
    </row>
    <row r="328" spans="1:7" x14ac:dyDescent="0.2">
      <c r="A328" s="1" t="s">
        <v>6</v>
      </c>
      <c r="B328" s="2">
        <f>'US Primary'!B328+'Canadian Primary'!B328</f>
        <v>336319</v>
      </c>
      <c r="C328" s="8">
        <f>'US Primary'!C328+'Canadian Primary'!C328</f>
        <v>10849</v>
      </c>
      <c r="D328" s="8">
        <f>'US Primary'!D328+'Canadian Primary'!D328</f>
        <v>3959885</v>
      </c>
    </row>
    <row r="329" spans="1:7" x14ac:dyDescent="0.2">
      <c r="A329" s="1" t="s">
        <v>7</v>
      </c>
      <c r="B329" s="2">
        <f>'US Primary'!B329+'Canadian Primary'!B329</f>
        <v>335402</v>
      </c>
      <c r="C329" s="8">
        <f>'US Primary'!C329+'Canadian Primary'!C329</f>
        <v>10819.4193</v>
      </c>
      <c r="D329" s="8">
        <f>'US Primary'!D329+'Canadian Primary'!D329</f>
        <v>3949088.0444999998</v>
      </c>
    </row>
    <row r="330" spans="1:7" x14ac:dyDescent="0.2">
      <c r="A330" s="1" t="s">
        <v>8</v>
      </c>
      <c r="B330" s="2">
        <f>'US Primary'!B330+'Canadian Primary'!B330</f>
        <v>323564</v>
      </c>
      <c r="C330" s="8">
        <f>'US Primary'!C330+'Canadian Primary'!C330</f>
        <v>10785.4666</v>
      </c>
      <c r="D330" s="8">
        <f>'US Primary'!D330+'Canadian Primary'!D330</f>
        <v>3936695.3089999994</v>
      </c>
    </row>
    <row r="331" spans="1:7" x14ac:dyDescent="0.2">
      <c r="A331" s="1" t="s">
        <v>9</v>
      </c>
      <c r="B331" s="2">
        <f>'US Primary'!B331+'Canadian Primary'!B331</f>
        <v>333754</v>
      </c>
      <c r="C331" s="8">
        <f>'US Primary'!C331+'Canadian Primary'!C331</f>
        <v>10766.258</v>
      </c>
      <c r="D331" s="8">
        <f>'US Primary'!D331+'Canadian Primary'!D331</f>
        <v>3929684.17</v>
      </c>
    </row>
    <row r="332" spans="1:7" x14ac:dyDescent="0.2">
      <c r="A332" s="1" t="s">
        <v>10</v>
      </c>
      <c r="B332" s="2">
        <f>'US Primary'!B332+'Canadian Primary'!B332</f>
        <v>325383</v>
      </c>
      <c r="C332" s="8">
        <f>'US Primary'!C332+'Canadian Primary'!C332</f>
        <v>10846.099999999999</v>
      </c>
      <c r="D332" s="8">
        <f>'US Primary'!D332+'Canadian Primary'!D332</f>
        <v>3958826.5</v>
      </c>
    </row>
    <row r="333" spans="1:7" x14ac:dyDescent="0.2">
      <c r="A333" s="1" t="s">
        <v>11</v>
      </c>
      <c r="B333" s="2">
        <f>'US Primary'!B333+'Canadian Primary'!B333</f>
        <v>338665</v>
      </c>
      <c r="C333" s="8">
        <f>'US Primary'!C333+'Canadian Primary'!C333</f>
        <v>10924.6774</v>
      </c>
      <c r="D333" s="8">
        <f>'US Primary'!D333+'Canadian Primary'!D333</f>
        <v>3987507.2510000002</v>
      </c>
    </row>
    <row r="334" spans="1:7" x14ac:dyDescent="0.2">
      <c r="A334" s="1" t="s">
        <v>83</v>
      </c>
      <c r="B334" s="2">
        <f>'US Primary'!B334+'Canadian Primary'!B334</f>
        <v>3979803</v>
      </c>
      <c r="C334" s="8">
        <f>'US Primary'!C334+'Canadian Primary'!C334</f>
        <v>10903.5699</v>
      </c>
      <c r="D334" s="8">
        <f>'US Primary'!D334+'Canadian Primary'!D334</f>
        <v>3979803.0135000004</v>
      </c>
      <c r="G334" s="8"/>
    </row>
    <row r="336" spans="1:7" x14ac:dyDescent="0.2">
      <c r="A336" s="5">
        <v>2020</v>
      </c>
    </row>
    <row r="337" spans="1:6" x14ac:dyDescent="0.2">
      <c r="A337" s="1" t="s">
        <v>0</v>
      </c>
      <c r="B337" s="2">
        <f>'US Primary'!B337+'Canadian Primary'!B337</f>
        <v>344090</v>
      </c>
      <c r="C337" s="8">
        <f>'US Primary'!C337+'Canadian Primary'!C337</f>
        <v>11099.6774</v>
      </c>
      <c r="D337" s="8">
        <f>'US Primary'!D337+'Canadian Primary'!D337</f>
        <v>4062481.9283999996</v>
      </c>
    </row>
    <row r="338" spans="1:6" x14ac:dyDescent="0.2">
      <c r="A338" s="1" t="s">
        <v>1</v>
      </c>
      <c r="B338" s="2">
        <f>'US Primary'!B338+'Canadian Primary'!B338</f>
        <v>327029</v>
      </c>
      <c r="C338" s="8">
        <f>'US Primary'!C338+'Canadian Primary'!C338</f>
        <v>11276.8621</v>
      </c>
      <c r="D338" s="8">
        <f>'US Primary'!D338+'Canadian Primary'!D338</f>
        <v>4127331.5285999998</v>
      </c>
      <c r="F338" s="8"/>
    </row>
    <row r="339" spans="1:6" x14ac:dyDescent="0.2">
      <c r="A339" s="1" t="s">
        <v>2</v>
      </c>
      <c r="B339" s="2">
        <f>'US Primary'!B339+'Canadian Primary'!B339</f>
        <v>356743</v>
      </c>
      <c r="C339" s="8">
        <f>'US Primary'!C339+'Canadian Primary'!C339</f>
        <v>11507.838800000001</v>
      </c>
      <c r="D339" s="8">
        <f>'US Primary'!D339+'Canadian Primary'!D339</f>
        <v>4211869.0008000005</v>
      </c>
    </row>
    <row r="340" spans="1:6" x14ac:dyDescent="0.2">
      <c r="A340" s="1" t="s">
        <v>3</v>
      </c>
      <c r="B340" s="2">
        <f>'US Primary'!B340+'Canadian Primary'!B340</f>
        <v>346633</v>
      </c>
      <c r="C340" s="8">
        <f>'US Primary'!C340+'Canadian Primary'!C340</f>
        <v>11554.433300000001</v>
      </c>
      <c r="D340" s="8">
        <f>'US Primary'!D340+'Canadian Primary'!D340</f>
        <v>4228922.5877999999</v>
      </c>
    </row>
    <row r="341" spans="1:6" x14ac:dyDescent="0.2">
      <c r="A341" s="1" t="s">
        <v>4</v>
      </c>
      <c r="B341" s="2">
        <f>'US Primary'!B341+'Canadian Primary'!B341</f>
        <v>358854</v>
      </c>
      <c r="C341" s="8">
        <f>'US Primary'!C341+'Canadian Primary'!C341</f>
        <v>11575.9355</v>
      </c>
      <c r="D341" s="8">
        <f>'US Primary'!D341+'Canadian Primary'!D341</f>
        <v>4236792.3929999992</v>
      </c>
    </row>
    <row r="342" spans="1:6" x14ac:dyDescent="0.2">
      <c r="A342" s="1" t="s">
        <v>5</v>
      </c>
      <c r="B342" s="2">
        <f>'US Primary'!B342+'Canadian Primary'!B342</f>
        <v>343089</v>
      </c>
      <c r="C342" s="8">
        <f>'US Primary'!C342+'Canadian Primary'!C342</f>
        <v>11436.3</v>
      </c>
      <c r="D342" s="8">
        <f>'US Primary'!D342+'Canadian Primary'!D342</f>
        <v>4185685.8</v>
      </c>
    </row>
    <row r="343" spans="1:6" x14ac:dyDescent="0.2">
      <c r="A343" s="1" t="s">
        <v>6</v>
      </c>
      <c r="B343" s="2">
        <f>'US Primary'!B343+'Canadian Primary'!B343</f>
        <v>347146</v>
      </c>
      <c r="C343" s="8">
        <f>'US Primary'!C343+'Canadian Primary'!C343</f>
        <v>11198.258099999999</v>
      </c>
      <c r="D343" s="8">
        <f>'US Primary'!D343+'Canadian Primary'!D343</f>
        <v>4098562.4645999996</v>
      </c>
    </row>
    <row r="344" spans="1:6" x14ac:dyDescent="0.2">
      <c r="A344" s="1" t="s">
        <v>7</v>
      </c>
      <c r="B344" s="2">
        <f>'US Primary'!B344+'Canadian Primary'!B344</f>
        <v>350871</v>
      </c>
      <c r="C344" s="8">
        <f>'US Primary'!C344+'Canadian Primary'!C344</f>
        <v>11318.419399999999</v>
      </c>
      <c r="D344" s="8">
        <f>'US Primary'!D344+'Canadian Primary'!D344</f>
        <v>4142541.5003999998</v>
      </c>
    </row>
    <row r="345" spans="1:6" x14ac:dyDescent="0.2">
      <c r="A345" s="1" t="s">
        <v>8</v>
      </c>
      <c r="B345" s="2">
        <f>'US Primary'!B345+'Canadian Primary'!B345</f>
        <v>330406</v>
      </c>
      <c r="C345" s="8">
        <f>'US Primary'!C345+'Canadian Primary'!C345</f>
        <v>11013.533300000001</v>
      </c>
      <c r="D345" s="8">
        <f>'US Primary'!D345+'Canadian Primary'!D345</f>
        <v>4030953.1878</v>
      </c>
    </row>
    <row r="346" spans="1:6" x14ac:dyDescent="0.2">
      <c r="A346" s="1" t="s">
        <v>9</v>
      </c>
      <c r="B346" s="2">
        <f>'US Primary'!B346+'Canadian Primary'!B346</f>
        <v>348048</v>
      </c>
      <c r="C346" s="8">
        <f>'US Primary'!C346+'Canadian Primary'!C346</f>
        <v>11227.354899999998</v>
      </c>
      <c r="D346" s="8">
        <f>'US Primary'!D346+'Canadian Primary'!D346</f>
        <v>4109211.8933999995</v>
      </c>
    </row>
    <row r="347" spans="1:6" x14ac:dyDescent="0.2">
      <c r="A347" s="1" t="s">
        <v>10</v>
      </c>
      <c r="B347" s="2">
        <f>'US Primary'!B347+'Canadian Primary'!B347</f>
        <v>340747</v>
      </c>
      <c r="C347" s="8">
        <f>'US Primary'!C347+'Canadian Primary'!C347</f>
        <v>11358.2333</v>
      </c>
      <c r="D347" s="8">
        <f>'US Primary'!D347+'Canadian Primary'!D347</f>
        <v>4157113.3878000001</v>
      </c>
    </row>
    <row r="348" spans="1:6" x14ac:dyDescent="0.2">
      <c r="A348" s="1" t="s">
        <v>11</v>
      </c>
      <c r="B348" s="2">
        <f>'US Primary'!B348+'Canadian Primary'!B348</f>
        <v>351671</v>
      </c>
      <c r="C348" s="8">
        <f>'US Primary'!C348+'Canadian Primary'!C348</f>
        <v>11344.2258</v>
      </c>
      <c r="D348" s="8">
        <f>'US Primary'!D348+'Canadian Primary'!D348</f>
        <v>4151986.6428000005</v>
      </c>
    </row>
    <row r="349" spans="1:6" x14ac:dyDescent="0.2">
      <c r="A349" s="1" t="s">
        <v>83</v>
      </c>
      <c r="B349" s="2">
        <f>'US Primary'!B349+'Canadian Primary'!B349</f>
        <v>4145327</v>
      </c>
      <c r="C349" s="8">
        <f>'US Primary'!C349+'Canadian Primary'!C349</f>
        <v>11326.0301</v>
      </c>
      <c r="D349" s="8">
        <f>'US Primary'!D349+'Canadian Primary'!D349</f>
        <v>4145327.0165999997</v>
      </c>
    </row>
    <row r="350" spans="1:6" x14ac:dyDescent="0.2">
      <c r="D350" s="8"/>
    </row>
    <row r="351" spans="1:6" x14ac:dyDescent="0.2">
      <c r="A351" s="5">
        <v>2021</v>
      </c>
    </row>
    <row r="352" spans="1:6" x14ac:dyDescent="0.2">
      <c r="A352" s="1" t="s">
        <v>0</v>
      </c>
      <c r="B352" s="2">
        <f>'US Primary'!B352+'Canadian Primary'!B352</f>
        <v>353775</v>
      </c>
      <c r="C352" s="8">
        <f>'US Primary'!C352+'Canadian Primary'!C352</f>
        <v>11412.096799999999</v>
      </c>
      <c r="D352" s="8">
        <f>'US Primary'!D352+'Canadian Primary'!D352</f>
        <v>4165415.3319999999</v>
      </c>
    </row>
    <row r="353" spans="1:7" x14ac:dyDescent="0.2">
      <c r="A353" s="1" t="s">
        <v>1</v>
      </c>
      <c r="B353" s="2">
        <f>'US Primary'!B353+'Canadian Primary'!B353</f>
        <v>320429</v>
      </c>
      <c r="C353" s="8">
        <f>'US Primary'!C353+'Canadian Primary'!C353</f>
        <v>11443.892800000001</v>
      </c>
      <c r="D353" s="8">
        <f>'US Primary'!D353+'Canadian Primary'!D353</f>
        <v>4177020.8720000004</v>
      </c>
      <c r="F353" s="8"/>
      <c r="G353" s="8"/>
    </row>
    <row r="354" spans="1:7" x14ac:dyDescent="0.2">
      <c r="A354" s="1" t="s">
        <v>2</v>
      </c>
      <c r="B354" s="2">
        <f>'US Primary'!B354+'Canadian Primary'!B354</f>
        <v>351818</v>
      </c>
      <c r="C354" s="8">
        <f>'US Primary'!C354+'Canadian Primary'!C354</f>
        <v>11348.967699999999</v>
      </c>
      <c r="D354" s="8">
        <f>'US Primary'!D354+'Canadian Primary'!D354</f>
        <v>4142373.2104999996</v>
      </c>
    </row>
    <row r="355" spans="1:7" x14ac:dyDescent="0.2">
      <c r="A355" s="1" t="s">
        <v>3</v>
      </c>
      <c r="B355" s="2">
        <f>'US Primary'!B355+'Canadian Primary'!B355</f>
        <v>340348</v>
      </c>
      <c r="C355" s="8">
        <f>'US Primary'!C355+'Canadian Primary'!C355</f>
        <v>11344.9334</v>
      </c>
      <c r="D355" s="8">
        <f>'US Primary'!D355+'Canadian Primary'!D355</f>
        <v>4140900.6909999996</v>
      </c>
    </row>
    <row r="356" spans="1:7" x14ac:dyDescent="0.2">
      <c r="A356" s="1" t="s">
        <v>4</v>
      </c>
      <c r="B356" s="2">
        <f>'US Primary'!B356+'Canadian Primary'!B356</f>
        <v>353465</v>
      </c>
      <c r="C356" s="8">
        <f>'US Primary'!C356+'Canadian Primary'!C356</f>
        <v>11402.096799999999</v>
      </c>
      <c r="D356" s="8">
        <f>'US Primary'!D356+'Canadian Primary'!D356</f>
        <v>4161765.3319999995</v>
      </c>
    </row>
    <row r="357" spans="1:7" x14ac:dyDescent="0.2">
      <c r="A357" s="1" t="s">
        <v>5</v>
      </c>
      <c r="B357" s="2">
        <f>'US Primary'!B357+'Canadian Primary'!B357</f>
        <v>340786</v>
      </c>
      <c r="C357" s="8">
        <f>'US Primary'!C357+'Canadian Primary'!C357</f>
        <v>11359.5334</v>
      </c>
      <c r="D357" s="8">
        <f>'US Primary'!D357+'Canadian Primary'!D357</f>
        <v>4146229.6910000001</v>
      </c>
    </row>
    <row r="358" spans="1:7" x14ac:dyDescent="0.2">
      <c r="A358" s="1" t="s">
        <v>6</v>
      </c>
      <c r="B358" s="2">
        <f>'US Primary'!B358+'Canadian Primary'!B358</f>
        <v>346991</v>
      </c>
      <c r="C358" s="8">
        <f>'US Primary'!C358+'Canadian Primary'!C358</f>
        <v>11193.258100000001</v>
      </c>
      <c r="D358" s="8">
        <f>'US Primary'!D358+'Canadian Primary'!D358</f>
        <v>4085539.2065000003</v>
      </c>
    </row>
    <row r="359" spans="1:7" x14ac:dyDescent="0.2">
      <c r="A359" s="1" t="s">
        <v>7</v>
      </c>
      <c r="B359" s="2">
        <f>'US Primary'!B359+'Canadian Primary'!B359</f>
        <v>329303</v>
      </c>
      <c r="C359" s="8">
        <f>'US Primary'!C359+'Canadian Primary'!C359</f>
        <v>10622.6775</v>
      </c>
      <c r="D359" s="8">
        <f>'US Primary'!D359+'Canadian Primary'!D359</f>
        <v>3877277.2875000001</v>
      </c>
    </row>
    <row r="360" spans="1:7" x14ac:dyDescent="0.2">
      <c r="A360" s="1" t="s">
        <v>8</v>
      </c>
      <c r="B360" s="2">
        <f>'US Primary'!B360+'Canadian Primary'!B360</f>
        <v>318637</v>
      </c>
      <c r="C360" s="8">
        <f>'US Primary'!C360+'Canadian Primary'!C360</f>
        <v>10621.233400000001</v>
      </c>
      <c r="D360" s="8">
        <f>'US Primary'!D360+'Canadian Primary'!D360</f>
        <v>3876750.1910000006</v>
      </c>
    </row>
    <row r="361" spans="1:7" x14ac:dyDescent="0.2">
      <c r="A361" s="1" t="s">
        <v>9</v>
      </c>
      <c r="B361" s="2">
        <f>'US Primary'!B361+'Canadian Primary'!B361</f>
        <v>331394</v>
      </c>
      <c r="C361" s="8">
        <f>'US Primary'!C361+'Canadian Primary'!C361</f>
        <v>10690.129000000001</v>
      </c>
      <c r="D361" s="8">
        <f>'US Primary'!D361+'Canadian Primary'!D361</f>
        <v>3901897.0850000004</v>
      </c>
    </row>
    <row r="362" spans="1:7" x14ac:dyDescent="0.2">
      <c r="A362" s="1" t="s">
        <v>10</v>
      </c>
      <c r="B362" s="2">
        <f>'US Primary'!B362+'Canadian Primary'!B362</f>
        <v>321466</v>
      </c>
      <c r="C362" s="8">
        <f>'US Primary'!C362+'Canadian Primary'!C362</f>
        <v>10715.533300000001</v>
      </c>
      <c r="D362" s="8">
        <f>'US Primary'!D362+'Canadian Primary'!D362</f>
        <v>3911169.6545000002</v>
      </c>
    </row>
    <row r="363" spans="1:7" x14ac:dyDescent="0.2">
      <c r="A363" s="1" t="s">
        <v>11</v>
      </c>
      <c r="B363" s="2">
        <f>'US Primary'!B363+'Canadian Primary'!B363</f>
        <v>336138</v>
      </c>
      <c r="C363" s="8">
        <f>'US Primary'!C363+'Canadian Primary'!C363</f>
        <v>10843.1613</v>
      </c>
      <c r="D363" s="8">
        <f>'US Primary'!D363+'Canadian Primary'!D363</f>
        <v>3957753.8744999999</v>
      </c>
    </row>
    <row r="364" spans="1:7" x14ac:dyDescent="0.2">
      <c r="A364" s="1" t="s">
        <v>83</v>
      </c>
      <c r="B364" s="2">
        <f>'US Primary'!B364+'Canadian Primary'!B364</f>
        <v>4044550</v>
      </c>
      <c r="C364" s="8">
        <f>'US Primary'!C364+'Canadian Primary'!C364</f>
        <v>11080.9589</v>
      </c>
      <c r="D364" s="8">
        <f>'US Primary'!D364+'Canadian Primary'!D364</f>
        <v>4044549.9985000002</v>
      </c>
    </row>
    <row r="366" spans="1:7" x14ac:dyDescent="0.2">
      <c r="A366" s="5">
        <v>2022</v>
      </c>
    </row>
    <row r="367" spans="1:7" x14ac:dyDescent="0.2">
      <c r="A367" s="1" t="s">
        <v>0</v>
      </c>
      <c r="B367" s="2">
        <f>'US Primary'!B367+'Canadian Primary'!B367</f>
        <v>334950</v>
      </c>
      <c r="C367" s="8">
        <f>'US Primary'!C367+'Canadian Primary'!C367</f>
        <v>10804.8387</v>
      </c>
      <c r="D367" s="8">
        <f>'US Primary'!D367+'Canadian Primary'!D367</f>
        <v>3943766.1255000001</v>
      </c>
    </row>
    <row r="368" spans="1:7" x14ac:dyDescent="0.2">
      <c r="A368" s="1" t="s">
        <v>1</v>
      </c>
      <c r="B368" s="2">
        <f>'US Primary'!B368+'Canadian Primary'!B368</f>
        <v>303583</v>
      </c>
      <c r="C368" s="8">
        <f>'US Primary'!C368+'Canadian Primary'!C368</f>
        <v>10842.25</v>
      </c>
      <c r="D368" s="8">
        <f>'US Primary'!D368+'Canadian Primary'!D368</f>
        <v>3957421.25</v>
      </c>
    </row>
    <row r="369" spans="1:4" x14ac:dyDescent="0.2">
      <c r="A369" s="1" t="s">
        <v>2</v>
      </c>
      <c r="B369" s="2">
        <f>'US Primary'!B369+'Canadian Primary'!B369</f>
        <v>339086</v>
      </c>
      <c r="C369" s="8">
        <f>'US Primary'!C369+'Canadian Primary'!C369</f>
        <v>10938.258099999999</v>
      </c>
      <c r="D369" s="8">
        <f>'US Primary'!D369+'Canadian Primary'!D369</f>
        <v>3992464.2064999999</v>
      </c>
    </row>
    <row r="370" spans="1:4" x14ac:dyDescent="0.2">
      <c r="A370" s="1" t="s">
        <v>3</v>
      </c>
      <c r="B370" s="2">
        <f>'US Primary'!B370+'Canadian Primary'!B370</f>
        <v>328382</v>
      </c>
      <c r="C370" s="8">
        <f>'US Primary'!C370+'Canadian Primary'!C370</f>
        <v>10946.066699999999</v>
      </c>
      <c r="D370" s="8">
        <f>'US Primary'!D370+'Canadian Primary'!D370</f>
        <v>3995314.3455000003</v>
      </c>
    </row>
    <row r="371" spans="1:4" x14ac:dyDescent="0.2">
      <c r="A371" s="1" t="s">
        <v>4</v>
      </c>
      <c r="B371" s="2">
        <f>'US Primary'!B371+'Canadian Primary'!B371</f>
        <v>338115</v>
      </c>
      <c r="C371" s="8">
        <f>'US Primary'!C371+'Canadian Primary'!C371</f>
        <v>10906.9354</v>
      </c>
      <c r="D371" s="8">
        <f>'US Primary'!D371+'Canadian Primary'!D371</f>
        <v>3981031.4210000001</v>
      </c>
    </row>
    <row r="372" spans="1:4" x14ac:dyDescent="0.2">
      <c r="A372" s="1" t="s">
        <v>5</v>
      </c>
      <c r="B372" s="2">
        <f>'US Primary'!B372+'Canadian Primary'!B372</f>
        <v>326170</v>
      </c>
      <c r="C372" s="8">
        <f>'US Primary'!C372+'Canadian Primary'!C372</f>
        <v>10872.333299999998</v>
      </c>
      <c r="D372" s="8">
        <f>'US Primary'!D372+'Canadian Primary'!D372</f>
        <v>3968401.6544999997</v>
      </c>
    </row>
    <row r="373" spans="1:4" x14ac:dyDescent="0.2">
      <c r="A373" s="1" t="s">
        <v>6</v>
      </c>
      <c r="B373" s="2">
        <f>'US Primary'!B373+'Canadian Primary'!B373</f>
        <v>319914</v>
      </c>
      <c r="C373" s="8">
        <f>'US Primary'!C373+'Canadian Primary'!C373</f>
        <v>10319.806400000001</v>
      </c>
      <c r="D373" s="8">
        <f>'US Primary'!D373+'Canadian Primary'!D373</f>
        <v>3766729.3360000001</v>
      </c>
    </row>
    <row r="374" spans="1:4" x14ac:dyDescent="0.2">
      <c r="A374" s="1" t="s">
        <v>7</v>
      </c>
      <c r="B374" s="2">
        <f>'[1]US Primary'!B374+'[1]Canadian Primary'!B374</f>
        <v>318718</v>
      </c>
      <c r="C374" s="8">
        <f>'[1]US Primary'!C374+'[1]Canadian Primary'!C374</f>
        <v>10281.032300000001</v>
      </c>
      <c r="D374" s="8">
        <f>'US Primary'!D374+'Canadian Primary'!D374</f>
        <v>3752647.4170000004</v>
      </c>
    </row>
    <row r="375" spans="1:4" x14ac:dyDescent="0.2">
      <c r="A375" s="1" t="s">
        <v>8</v>
      </c>
      <c r="B375" s="2">
        <f>'US Primary'!B375+'Canadian Primary'!B375</f>
        <v>314564</v>
      </c>
      <c r="C375" s="8">
        <f>'US Primary'!C375+'Canadian Primary'!C375</f>
        <v>10485.466700000001</v>
      </c>
      <c r="D375" s="8">
        <f>'US Primary'!D375+'Canadian Primary'!D375</f>
        <v>3827195.3454999998</v>
      </c>
    </row>
    <row r="376" spans="1:4" x14ac:dyDescent="0.2">
      <c r="A376" s="1" t="s">
        <v>9</v>
      </c>
      <c r="B376" s="2">
        <f>'US Primary'!B376+'Canadian Primary'!B376</f>
        <v>326864</v>
      </c>
      <c r="C376" s="8">
        <f>'US Primary'!C376+'Canadian Primary'!C376</f>
        <v>10544</v>
      </c>
      <c r="D376" s="8">
        <f>'US Primary'!D376+'Canadian Primary'!D376</f>
        <v>3848560</v>
      </c>
    </row>
    <row r="377" spans="1:4" x14ac:dyDescent="0.2">
      <c r="A377" s="1" t="s">
        <v>10</v>
      </c>
      <c r="B377" s="2">
        <f>'US Primary'!B377+'Canadian Primary'!B377</f>
        <v>321429</v>
      </c>
      <c r="C377" s="8">
        <f>'US Primary'!C377+'Canadian Primary'!C377</f>
        <v>10714.3</v>
      </c>
      <c r="D377" s="8">
        <f>'US Primary'!D377+'Canadian Primary'!D377</f>
        <v>3910719.5</v>
      </c>
    </row>
    <row r="378" spans="1:4" x14ac:dyDescent="0.2">
      <c r="A378" s="1" t="s">
        <v>11</v>
      </c>
      <c r="B378" s="2">
        <f>'US Primary'!B378+'Canadian Primary'!B378</f>
        <v>334461</v>
      </c>
      <c r="C378" s="8">
        <f>'US Primary'!C378+'Canadian Primary'!C378</f>
        <v>10789.0645</v>
      </c>
      <c r="D378" s="8">
        <f>'US Primary'!D378+'Canadian Primary'!D378</f>
        <v>3938008.5425</v>
      </c>
    </row>
    <row r="379" spans="1:4" x14ac:dyDescent="0.2">
      <c r="A379" s="1" t="s">
        <v>83</v>
      </c>
      <c r="B379" s="2">
        <f>'US Primary'!B379+'Canadian Primary'!B379</f>
        <v>3906236</v>
      </c>
      <c r="C379" s="8">
        <f>'US Primary'!C379+'Canadian Primary'!C379</f>
        <v>10700.7808</v>
      </c>
      <c r="D379" s="8">
        <f>'US Primary'!D379+'Canadian Primary'!D379</f>
        <v>3905952.9920000001</v>
      </c>
    </row>
    <row r="380" spans="1:4" x14ac:dyDescent="0.2">
      <c r="B380" s="2"/>
      <c r="C380" s="8"/>
      <c r="D380" s="8"/>
    </row>
    <row r="381" spans="1:4" x14ac:dyDescent="0.2">
      <c r="A381" s="5">
        <v>2023</v>
      </c>
      <c r="B381" s="2"/>
      <c r="C381" s="8"/>
      <c r="D381" s="8"/>
    </row>
    <row r="382" spans="1:4" x14ac:dyDescent="0.2">
      <c r="A382" s="1" t="s">
        <v>0</v>
      </c>
      <c r="B382" s="2">
        <f>'US Primary'!B382+'Canadian Primary'!B382</f>
        <v>334968</v>
      </c>
      <c r="C382" s="8">
        <f>'US Primary'!C382+'Canadian Primary'!C382</f>
        <v>10805.419400000001</v>
      </c>
      <c r="D382" s="8">
        <f>'US Primary'!D382+'Canadian Primary'!D382</f>
        <v>3943978.0810000002</v>
      </c>
    </row>
    <row r="383" spans="1:4" x14ac:dyDescent="0.2">
      <c r="A383" s="1" t="s">
        <v>1</v>
      </c>
      <c r="B383" s="2">
        <f>'US Primary'!B383+'Canadian Primary'!B383</f>
        <v>304113</v>
      </c>
      <c r="C383" s="8">
        <f>'US Primary'!C383+'Canadian Primary'!C383</f>
        <v>10861.178500000002</v>
      </c>
      <c r="D383" s="8">
        <f>'US Primary'!D383+'Canadian Primary'!D383</f>
        <v>3964330.1525000003</v>
      </c>
    </row>
    <row r="384" spans="1:4" x14ac:dyDescent="0.2">
      <c r="A384" s="1" t="s">
        <v>2</v>
      </c>
      <c r="B384" s="2">
        <f>'US Primary'!B384+'Canadian Primary'!B384</f>
        <v>339554</v>
      </c>
      <c r="C384" s="8">
        <f>'US Primary'!C384+'Canadian Primary'!C384</f>
        <v>10953.354899999998</v>
      </c>
      <c r="D384" s="8">
        <f>'US Primary'!D384+'Canadian Primary'!D384</f>
        <v>3997974.5384999998</v>
      </c>
    </row>
    <row r="385" spans="1:4" x14ac:dyDescent="0.2">
      <c r="A385" s="1" t="s">
        <v>3</v>
      </c>
      <c r="B385" s="2">
        <f>'US Primary'!B385+'Canadian Primary'!B385</f>
        <v>333558</v>
      </c>
      <c r="C385" s="8">
        <f>'US Primary'!C385+'Canadian Primary'!C385</f>
        <v>11118.6</v>
      </c>
      <c r="D385" s="8">
        <f>'US Primary'!D385+'Canadian Primary'!D385</f>
        <v>4058289</v>
      </c>
    </row>
    <row r="386" spans="1:4" x14ac:dyDescent="0.2">
      <c r="A386" s="1" t="s">
        <v>4</v>
      </c>
      <c r="B386" s="2">
        <f>'US Primary'!B386+'Canadian Primary'!B386</f>
        <v>343095</v>
      </c>
      <c r="C386" s="8">
        <f>'US Primary'!C386+'Canadian Primary'!C386</f>
        <v>11067.580699999999</v>
      </c>
      <c r="D386" s="8">
        <f>'US Primary'!D386+'Canadian Primary'!D386</f>
        <v>4039666.9554999997</v>
      </c>
    </row>
    <row r="387" spans="1:4" x14ac:dyDescent="0.2">
      <c r="A387" s="1" t="s">
        <v>5</v>
      </c>
      <c r="B387" s="2"/>
      <c r="C387" s="8"/>
    </row>
    <row r="388" spans="1:4" x14ac:dyDescent="0.2">
      <c r="A388" s="1" t="s">
        <v>6</v>
      </c>
      <c r="B388" s="2"/>
      <c r="C388" s="8"/>
    </row>
    <row r="389" spans="1:4" x14ac:dyDescent="0.2">
      <c r="A389" s="1" t="s">
        <v>7</v>
      </c>
      <c r="B389" s="2"/>
      <c r="C389" s="8"/>
    </row>
    <row r="390" spans="1:4" x14ac:dyDescent="0.2">
      <c r="A390" s="1" t="s">
        <v>8</v>
      </c>
      <c r="B390" s="2"/>
    </row>
    <row r="391" spans="1:4" x14ac:dyDescent="0.2">
      <c r="A391" s="1" t="s">
        <v>9</v>
      </c>
      <c r="B391" s="2"/>
    </row>
    <row r="392" spans="1:4" x14ac:dyDescent="0.2">
      <c r="A392" s="1" t="s">
        <v>10</v>
      </c>
      <c r="B392" s="2"/>
    </row>
    <row r="393" spans="1:4" x14ac:dyDescent="0.2">
      <c r="A393" s="1" t="s">
        <v>11</v>
      </c>
      <c r="B393" s="2"/>
    </row>
    <row r="394" spans="1:4" x14ac:dyDescent="0.2">
      <c r="A394" s="1" t="s">
        <v>84</v>
      </c>
      <c r="B394" s="2">
        <f>'US Primary'!B394+'Canadian Primary'!B394</f>
        <v>1655288</v>
      </c>
      <c r="C394" s="8">
        <f>'US Primary'!C394+'Canadian Primary'!C394</f>
        <v>10962.172200000001</v>
      </c>
      <c r="D394" s="8">
        <f>'US Primary'!D394+'Canadian Primary'!D394</f>
        <v>4001192.8529999997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39"/>
  <sheetViews>
    <sheetView tabSelected="1" zoomScaleNormal="100" workbookViewId="0">
      <selection activeCell="F66" sqref="F66"/>
    </sheetView>
  </sheetViews>
  <sheetFormatPr defaultRowHeight="12.75" x14ac:dyDescent="0.2"/>
  <cols>
    <col min="1" max="1" width="25.28515625" customWidth="1"/>
    <col min="2" max="3" width="7.5703125" customWidth="1"/>
    <col min="4" max="4" width="8.7109375" customWidth="1"/>
    <col min="5" max="5" width="7.5703125" customWidth="1"/>
    <col min="6" max="6" width="8.7109375" customWidth="1"/>
    <col min="7" max="8" width="7.5703125" customWidth="1"/>
    <col min="9" max="9" width="8.7109375" customWidth="1"/>
    <col min="10" max="10" width="9.42578125" customWidth="1"/>
    <col min="11" max="11" width="8.28515625" customWidth="1"/>
    <col min="12" max="12" width="8.42578125" customWidth="1"/>
    <col min="13" max="13" width="8.28515625" customWidth="1"/>
    <col min="38" max="39" width="11.28515625" bestFit="1" customWidth="1"/>
    <col min="40" max="49" width="12.85546875" bestFit="1" customWidth="1"/>
    <col min="257" max="257" width="25.28515625" customWidth="1"/>
    <col min="258" max="259" width="7.5703125" customWidth="1"/>
    <col min="260" max="260" width="8.7109375" customWidth="1"/>
    <col min="261" max="261" width="7.5703125" customWidth="1"/>
    <col min="262" max="262" width="8.7109375" customWidth="1"/>
    <col min="263" max="264" width="7.5703125" customWidth="1"/>
    <col min="265" max="265" width="8.7109375" customWidth="1"/>
    <col min="266" max="266" width="9.42578125" customWidth="1"/>
    <col min="267" max="267" width="8.28515625" customWidth="1"/>
    <col min="268" max="268" width="8.42578125" customWidth="1"/>
    <col min="269" max="269" width="8.28515625" customWidth="1"/>
    <col min="513" max="513" width="25.28515625" customWidth="1"/>
    <col min="514" max="515" width="7.5703125" customWidth="1"/>
    <col min="516" max="516" width="8.7109375" customWidth="1"/>
    <col min="517" max="517" width="7.5703125" customWidth="1"/>
    <col min="518" max="518" width="8.7109375" customWidth="1"/>
    <col min="519" max="520" width="7.5703125" customWidth="1"/>
    <col min="521" max="521" width="8.7109375" customWidth="1"/>
    <col min="522" max="522" width="9.42578125" customWidth="1"/>
    <col min="523" max="523" width="8.28515625" customWidth="1"/>
    <col min="524" max="524" width="8.42578125" customWidth="1"/>
    <col min="525" max="525" width="8.28515625" customWidth="1"/>
    <col min="769" max="769" width="25.28515625" customWidth="1"/>
    <col min="770" max="771" width="7.5703125" customWidth="1"/>
    <col min="772" max="772" width="8.7109375" customWidth="1"/>
    <col min="773" max="773" width="7.5703125" customWidth="1"/>
    <col min="774" max="774" width="8.7109375" customWidth="1"/>
    <col min="775" max="776" width="7.5703125" customWidth="1"/>
    <col min="777" max="777" width="8.7109375" customWidth="1"/>
    <col min="778" max="778" width="9.42578125" customWidth="1"/>
    <col min="779" max="779" width="8.28515625" customWidth="1"/>
    <col min="780" max="780" width="8.42578125" customWidth="1"/>
    <col min="781" max="781" width="8.28515625" customWidth="1"/>
    <col min="1025" max="1025" width="25.28515625" customWidth="1"/>
    <col min="1026" max="1027" width="7.5703125" customWidth="1"/>
    <col min="1028" max="1028" width="8.7109375" customWidth="1"/>
    <col min="1029" max="1029" width="7.5703125" customWidth="1"/>
    <col min="1030" max="1030" width="8.7109375" customWidth="1"/>
    <col min="1031" max="1032" width="7.5703125" customWidth="1"/>
    <col min="1033" max="1033" width="8.7109375" customWidth="1"/>
    <col min="1034" max="1034" width="9.42578125" customWidth="1"/>
    <col min="1035" max="1035" width="8.28515625" customWidth="1"/>
    <col min="1036" max="1036" width="8.42578125" customWidth="1"/>
    <col min="1037" max="1037" width="8.28515625" customWidth="1"/>
    <col min="1281" max="1281" width="25.28515625" customWidth="1"/>
    <col min="1282" max="1283" width="7.5703125" customWidth="1"/>
    <col min="1284" max="1284" width="8.7109375" customWidth="1"/>
    <col min="1285" max="1285" width="7.5703125" customWidth="1"/>
    <col min="1286" max="1286" width="8.7109375" customWidth="1"/>
    <col min="1287" max="1288" width="7.5703125" customWidth="1"/>
    <col min="1289" max="1289" width="8.7109375" customWidth="1"/>
    <col min="1290" max="1290" width="9.42578125" customWidth="1"/>
    <col min="1291" max="1291" width="8.28515625" customWidth="1"/>
    <col min="1292" max="1292" width="8.42578125" customWidth="1"/>
    <col min="1293" max="1293" width="8.28515625" customWidth="1"/>
    <col min="1537" max="1537" width="25.28515625" customWidth="1"/>
    <col min="1538" max="1539" width="7.5703125" customWidth="1"/>
    <col min="1540" max="1540" width="8.7109375" customWidth="1"/>
    <col min="1541" max="1541" width="7.5703125" customWidth="1"/>
    <col min="1542" max="1542" width="8.7109375" customWidth="1"/>
    <col min="1543" max="1544" width="7.5703125" customWidth="1"/>
    <col min="1545" max="1545" width="8.7109375" customWidth="1"/>
    <col min="1546" max="1546" width="9.42578125" customWidth="1"/>
    <col min="1547" max="1547" width="8.28515625" customWidth="1"/>
    <col min="1548" max="1548" width="8.42578125" customWidth="1"/>
    <col min="1549" max="1549" width="8.28515625" customWidth="1"/>
    <col min="1793" max="1793" width="25.28515625" customWidth="1"/>
    <col min="1794" max="1795" width="7.5703125" customWidth="1"/>
    <col min="1796" max="1796" width="8.7109375" customWidth="1"/>
    <col min="1797" max="1797" width="7.5703125" customWidth="1"/>
    <col min="1798" max="1798" width="8.7109375" customWidth="1"/>
    <col min="1799" max="1800" width="7.5703125" customWidth="1"/>
    <col min="1801" max="1801" width="8.7109375" customWidth="1"/>
    <col min="1802" max="1802" width="9.42578125" customWidth="1"/>
    <col min="1803" max="1803" width="8.28515625" customWidth="1"/>
    <col min="1804" max="1804" width="8.42578125" customWidth="1"/>
    <col min="1805" max="1805" width="8.28515625" customWidth="1"/>
    <col min="2049" max="2049" width="25.28515625" customWidth="1"/>
    <col min="2050" max="2051" width="7.5703125" customWidth="1"/>
    <col min="2052" max="2052" width="8.7109375" customWidth="1"/>
    <col min="2053" max="2053" width="7.5703125" customWidth="1"/>
    <col min="2054" max="2054" width="8.7109375" customWidth="1"/>
    <col min="2055" max="2056" width="7.5703125" customWidth="1"/>
    <col min="2057" max="2057" width="8.7109375" customWidth="1"/>
    <col min="2058" max="2058" width="9.42578125" customWidth="1"/>
    <col min="2059" max="2059" width="8.28515625" customWidth="1"/>
    <col min="2060" max="2060" width="8.42578125" customWidth="1"/>
    <col min="2061" max="2061" width="8.28515625" customWidth="1"/>
    <col min="2305" max="2305" width="25.28515625" customWidth="1"/>
    <col min="2306" max="2307" width="7.5703125" customWidth="1"/>
    <col min="2308" max="2308" width="8.7109375" customWidth="1"/>
    <col min="2309" max="2309" width="7.5703125" customWidth="1"/>
    <col min="2310" max="2310" width="8.7109375" customWidth="1"/>
    <col min="2311" max="2312" width="7.5703125" customWidth="1"/>
    <col min="2313" max="2313" width="8.7109375" customWidth="1"/>
    <col min="2314" max="2314" width="9.42578125" customWidth="1"/>
    <col min="2315" max="2315" width="8.28515625" customWidth="1"/>
    <col min="2316" max="2316" width="8.42578125" customWidth="1"/>
    <col min="2317" max="2317" width="8.28515625" customWidth="1"/>
    <col min="2561" max="2561" width="25.28515625" customWidth="1"/>
    <col min="2562" max="2563" width="7.5703125" customWidth="1"/>
    <col min="2564" max="2564" width="8.7109375" customWidth="1"/>
    <col min="2565" max="2565" width="7.5703125" customWidth="1"/>
    <col min="2566" max="2566" width="8.7109375" customWidth="1"/>
    <col min="2567" max="2568" width="7.5703125" customWidth="1"/>
    <col min="2569" max="2569" width="8.7109375" customWidth="1"/>
    <col min="2570" max="2570" width="9.42578125" customWidth="1"/>
    <col min="2571" max="2571" width="8.28515625" customWidth="1"/>
    <col min="2572" max="2572" width="8.42578125" customWidth="1"/>
    <col min="2573" max="2573" width="8.28515625" customWidth="1"/>
    <col min="2817" max="2817" width="25.28515625" customWidth="1"/>
    <col min="2818" max="2819" width="7.5703125" customWidth="1"/>
    <col min="2820" max="2820" width="8.7109375" customWidth="1"/>
    <col min="2821" max="2821" width="7.5703125" customWidth="1"/>
    <col min="2822" max="2822" width="8.7109375" customWidth="1"/>
    <col min="2823" max="2824" width="7.5703125" customWidth="1"/>
    <col min="2825" max="2825" width="8.7109375" customWidth="1"/>
    <col min="2826" max="2826" width="9.42578125" customWidth="1"/>
    <col min="2827" max="2827" width="8.28515625" customWidth="1"/>
    <col min="2828" max="2828" width="8.42578125" customWidth="1"/>
    <col min="2829" max="2829" width="8.28515625" customWidth="1"/>
    <col min="3073" max="3073" width="25.28515625" customWidth="1"/>
    <col min="3074" max="3075" width="7.5703125" customWidth="1"/>
    <col min="3076" max="3076" width="8.7109375" customWidth="1"/>
    <col min="3077" max="3077" width="7.5703125" customWidth="1"/>
    <col min="3078" max="3078" width="8.7109375" customWidth="1"/>
    <col min="3079" max="3080" width="7.5703125" customWidth="1"/>
    <col min="3081" max="3081" width="8.7109375" customWidth="1"/>
    <col min="3082" max="3082" width="9.42578125" customWidth="1"/>
    <col min="3083" max="3083" width="8.28515625" customWidth="1"/>
    <col min="3084" max="3084" width="8.42578125" customWidth="1"/>
    <col min="3085" max="3085" width="8.28515625" customWidth="1"/>
    <col min="3329" max="3329" width="25.28515625" customWidth="1"/>
    <col min="3330" max="3331" width="7.5703125" customWidth="1"/>
    <col min="3332" max="3332" width="8.7109375" customWidth="1"/>
    <col min="3333" max="3333" width="7.5703125" customWidth="1"/>
    <col min="3334" max="3334" width="8.7109375" customWidth="1"/>
    <col min="3335" max="3336" width="7.5703125" customWidth="1"/>
    <col min="3337" max="3337" width="8.7109375" customWidth="1"/>
    <col min="3338" max="3338" width="9.42578125" customWidth="1"/>
    <col min="3339" max="3339" width="8.28515625" customWidth="1"/>
    <col min="3340" max="3340" width="8.42578125" customWidth="1"/>
    <col min="3341" max="3341" width="8.28515625" customWidth="1"/>
    <col min="3585" max="3585" width="25.28515625" customWidth="1"/>
    <col min="3586" max="3587" width="7.5703125" customWidth="1"/>
    <col min="3588" max="3588" width="8.7109375" customWidth="1"/>
    <col min="3589" max="3589" width="7.5703125" customWidth="1"/>
    <col min="3590" max="3590" width="8.7109375" customWidth="1"/>
    <col min="3591" max="3592" width="7.5703125" customWidth="1"/>
    <col min="3593" max="3593" width="8.7109375" customWidth="1"/>
    <col min="3594" max="3594" width="9.42578125" customWidth="1"/>
    <col min="3595" max="3595" width="8.28515625" customWidth="1"/>
    <col min="3596" max="3596" width="8.42578125" customWidth="1"/>
    <col min="3597" max="3597" width="8.28515625" customWidth="1"/>
    <col min="3841" max="3841" width="25.28515625" customWidth="1"/>
    <col min="3842" max="3843" width="7.5703125" customWidth="1"/>
    <col min="3844" max="3844" width="8.7109375" customWidth="1"/>
    <col min="3845" max="3845" width="7.5703125" customWidth="1"/>
    <col min="3846" max="3846" width="8.7109375" customWidth="1"/>
    <col min="3847" max="3848" width="7.5703125" customWidth="1"/>
    <col min="3849" max="3849" width="8.7109375" customWidth="1"/>
    <col min="3850" max="3850" width="9.42578125" customWidth="1"/>
    <col min="3851" max="3851" width="8.28515625" customWidth="1"/>
    <col min="3852" max="3852" width="8.42578125" customWidth="1"/>
    <col min="3853" max="3853" width="8.28515625" customWidth="1"/>
    <col min="4097" max="4097" width="25.28515625" customWidth="1"/>
    <col min="4098" max="4099" width="7.5703125" customWidth="1"/>
    <col min="4100" max="4100" width="8.7109375" customWidth="1"/>
    <col min="4101" max="4101" width="7.5703125" customWidth="1"/>
    <col min="4102" max="4102" width="8.7109375" customWidth="1"/>
    <col min="4103" max="4104" width="7.5703125" customWidth="1"/>
    <col min="4105" max="4105" width="8.7109375" customWidth="1"/>
    <col min="4106" max="4106" width="9.42578125" customWidth="1"/>
    <col min="4107" max="4107" width="8.28515625" customWidth="1"/>
    <col min="4108" max="4108" width="8.42578125" customWidth="1"/>
    <col min="4109" max="4109" width="8.28515625" customWidth="1"/>
    <col min="4353" max="4353" width="25.28515625" customWidth="1"/>
    <col min="4354" max="4355" width="7.5703125" customWidth="1"/>
    <col min="4356" max="4356" width="8.7109375" customWidth="1"/>
    <col min="4357" max="4357" width="7.5703125" customWidth="1"/>
    <col min="4358" max="4358" width="8.7109375" customWidth="1"/>
    <col min="4359" max="4360" width="7.5703125" customWidth="1"/>
    <col min="4361" max="4361" width="8.7109375" customWidth="1"/>
    <col min="4362" max="4362" width="9.42578125" customWidth="1"/>
    <col min="4363" max="4363" width="8.28515625" customWidth="1"/>
    <col min="4364" max="4364" width="8.42578125" customWidth="1"/>
    <col min="4365" max="4365" width="8.28515625" customWidth="1"/>
    <col min="4609" max="4609" width="25.28515625" customWidth="1"/>
    <col min="4610" max="4611" width="7.5703125" customWidth="1"/>
    <col min="4612" max="4612" width="8.7109375" customWidth="1"/>
    <col min="4613" max="4613" width="7.5703125" customWidth="1"/>
    <col min="4614" max="4614" width="8.7109375" customWidth="1"/>
    <col min="4615" max="4616" width="7.5703125" customWidth="1"/>
    <col min="4617" max="4617" width="8.7109375" customWidth="1"/>
    <col min="4618" max="4618" width="9.42578125" customWidth="1"/>
    <col min="4619" max="4619" width="8.28515625" customWidth="1"/>
    <col min="4620" max="4620" width="8.42578125" customWidth="1"/>
    <col min="4621" max="4621" width="8.28515625" customWidth="1"/>
    <col min="4865" max="4865" width="25.28515625" customWidth="1"/>
    <col min="4866" max="4867" width="7.5703125" customWidth="1"/>
    <col min="4868" max="4868" width="8.7109375" customWidth="1"/>
    <col min="4869" max="4869" width="7.5703125" customWidth="1"/>
    <col min="4870" max="4870" width="8.7109375" customWidth="1"/>
    <col min="4871" max="4872" width="7.5703125" customWidth="1"/>
    <col min="4873" max="4873" width="8.7109375" customWidth="1"/>
    <col min="4874" max="4874" width="9.42578125" customWidth="1"/>
    <col min="4875" max="4875" width="8.28515625" customWidth="1"/>
    <col min="4876" max="4876" width="8.42578125" customWidth="1"/>
    <col min="4877" max="4877" width="8.28515625" customWidth="1"/>
    <col min="5121" max="5121" width="25.28515625" customWidth="1"/>
    <col min="5122" max="5123" width="7.5703125" customWidth="1"/>
    <col min="5124" max="5124" width="8.7109375" customWidth="1"/>
    <col min="5125" max="5125" width="7.5703125" customWidth="1"/>
    <col min="5126" max="5126" width="8.7109375" customWidth="1"/>
    <col min="5127" max="5128" width="7.5703125" customWidth="1"/>
    <col min="5129" max="5129" width="8.7109375" customWidth="1"/>
    <col min="5130" max="5130" width="9.42578125" customWidth="1"/>
    <col min="5131" max="5131" width="8.28515625" customWidth="1"/>
    <col min="5132" max="5132" width="8.42578125" customWidth="1"/>
    <col min="5133" max="5133" width="8.28515625" customWidth="1"/>
    <col min="5377" max="5377" width="25.28515625" customWidth="1"/>
    <col min="5378" max="5379" width="7.5703125" customWidth="1"/>
    <col min="5380" max="5380" width="8.7109375" customWidth="1"/>
    <col min="5381" max="5381" width="7.5703125" customWidth="1"/>
    <col min="5382" max="5382" width="8.7109375" customWidth="1"/>
    <col min="5383" max="5384" width="7.5703125" customWidth="1"/>
    <col min="5385" max="5385" width="8.7109375" customWidth="1"/>
    <col min="5386" max="5386" width="9.42578125" customWidth="1"/>
    <col min="5387" max="5387" width="8.28515625" customWidth="1"/>
    <col min="5388" max="5388" width="8.42578125" customWidth="1"/>
    <col min="5389" max="5389" width="8.28515625" customWidth="1"/>
    <col min="5633" max="5633" width="25.28515625" customWidth="1"/>
    <col min="5634" max="5635" width="7.5703125" customWidth="1"/>
    <col min="5636" max="5636" width="8.7109375" customWidth="1"/>
    <col min="5637" max="5637" width="7.5703125" customWidth="1"/>
    <col min="5638" max="5638" width="8.7109375" customWidth="1"/>
    <col min="5639" max="5640" width="7.5703125" customWidth="1"/>
    <col min="5641" max="5641" width="8.7109375" customWidth="1"/>
    <col min="5642" max="5642" width="9.42578125" customWidth="1"/>
    <col min="5643" max="5643" width="8.28515625" customWidth="1"/>
    <col min="5644" max="5644" width="8.42578125" customWidth="1"/>
    <col min="5645" max="5645" width="8.28515625" customWidth="1"/>
    <col min="5889" max="5889" width="25.28515625" customWidth="1"/>
    <col min="5890" max="5891" width="7.5703125" customWidth="1"/>
    <col min="5892" max="5892" width="8.7109375" customWidth="1"/>
    <col min="5893" max="5893" width="7.5703125" customWidth="1"/>
    <col min="5894" max="5894" width="8.7109375" customWidth="1"/>
    <col min="5895" max="5896" width="7.5703125" customWidth="1"/>
    <col min="5897" max="5897" width="8.7109375" customWidth="1"/>
    <col min="5898" max="5898" width="9.42578125" customWidth="1"/>
    <col min="5899" max="5899" width="8.28515625" customWidth="1"/>
    <col min="5900" max="5900" width="8.42578125" customWidth="1"/>
    <col min="5901" max="5901" width="8.28515625" customWidth="1"/>
    <col min="6145" max="6145" width="25.28515625" customWidth="1"/>
    <col min="6146" max="6147" width="7.5703125" customWidth="1"/>
    <col min="6148" max="6148" width="8.7109375" customWidth="1"/>
    <col min="6149" max="6149" width="7.5703125" customWidth="1"/>
    <col min="6150" max="6150" width="8.7109375" customWidth="1"/>
    <col min="6151" max="6152" width="7.5703125" customWidth="1"/>
    <col min="6153" max="6153" width="8.7109375" customWidth="1"/>
    <col min="6154" max="6154" width="9.42578125" customWidth="1"/>
    <col min="6155" max="6155" width="8.28515625" customWidth="1"/>
    <col min="6156" max="6156" width="8.42578125" customWidth="1"/>
    <col min="6157" max="6157" width="8.28515625" customWidth="1"/>
    <col min="6401" max="6401" width="25.28515625" customWidth="1"/>
    <col min="6402" max="6403" width="7.5703125" customWidth="1"/>
    <col min="6404" max="6404" width="8.7109375" customWidth="1"/>
    <col min="6405" max="6405" width="7.5703125" customWidth="1"/>
    <col min="6406" max="6406" width="8.7109375" customWidth="1"/>
    <col min="6407" max="6408" width="7.5703125" customWidth="1"/>
    <col min="6409" max="6409" width="8.7109375" customWidth="1"/>
    <col min="6410" max="6410" width="9.42578125" customWidth="1"/>
    <col min="6411" max="6411" width="8.28515625" customWidth="1"/>
    <col min="6412" max="6412" width="8.42578125" customWidth="1"/>
    <col min="6413" max="6413" width="8.28515625" customWidth="1"/>
    <col min="6657" max="6657" width="25.28515625" customWidth="1"/>
    <col min="6658" max="6659" width="7.5703125" customWidth="1"/>
    <col min="6660" max="6660" width="8.7109375" customWidth="1"/>
    <col min="6661" max="6661" width="7.5703125" customWidth="1"/>
    <col min="6662" max="6662" width="8.7109375" customWidth="1"/>
    <col min="6663" max="6664" width="7.5703125" customWidth="1"/>
    <col min="6665" max="6665" width="8.7109375" customWidth="1"/>
    <col min="6666" max="6666" width="9.42578125" customWidth="1"/>
    <col min="6667" max="6667" width="8.28515625" customWidth="1"/>
    <col min="6668" max="6668" width="8.42578125" customWidth="1"/>
    <col min="6669" max="6669" width="8.28515625" customWidth="1"/>
    <col min="6913" max="6913" width="25.28515625" customWidth="1"/>
    <col min="6914" max="6915" width="7.5703125" customWidth="1"/>
    <col min="6916" max="6916" width="8.7109375" customWidth="1"/>
    <col min="6917" max="6917" width="7.5703125" customWidth="1"/>
    <col min="6918" max="6918" width="8.7109375" customWidth="1"/>
    <col min="6919" max="6920" width="7.5703125" customWidth="1"/>
    <col min="6921" max="6921" width="8.7109375" customWidth="1"/>
    <col min="6922" max="6922" width="9.42578125" customWidth="1"/>
    <col min="6923" max="6923" width="8.28515625" customWidth="1"/>
    <col min="6924" max="6924" width="8.42578125" customWidth="1"/>
    <col min="6925" max="6925" width="8.28515625" customWidth="1"/>
    <col min="7169" max="7169" width="25.28515625" customWidth="1"/>
    <col min="7170" max="7171" width="7.5703125" customWidth="1"/>
    <col min="7172" max="7172" width="8.7109375" customWidth="1"/>
    <col min="7173" max="7173" width="7.5703125" customWidth="1"/>
    <col min="7174" max="7174" width="8.7109375" customWidth="1"/>
    <col min="7175" max="7176" width="7.5703125" customWidth="1"/>
    <col min="7177" max="7177" width="8.7109375" customWidth="1"/>
    <col min="7178" max="7178" width="9.42578125" customWidth="1"/>
    <col min="7179" max="7179" width="8.28515625" customWidth="1"/>
    <col min="7180" max="7180" width="8.42578125" customWidth="1"/>
    <col min="7181" max="7181" width="8.28515625" customWidth="1"/>
    <col min="7425" max="7425" width="25.28515625" customWidth="1"/>
    <col min="7426" max="7427" width="7.5703125" customWidth="1"/>
    <col min="7428" max="7428" width="8.7109375" customWidth="1"/>
    <col min="7429" max="7429" width="7.5703125" customWidth="1"/>
    <col min="7430" max="7430" width="8.7109375" customWidth="1"/>
    <col min="7431" max="7432" width="7.5703125" customWidth="1"/>
    <col min="7433" max="7433" width="8.7109375" customWidth="1"/>
    <col min="7434" max="7434" width="9.42578125" customWidth="1"/>
    <col min="7435" max="7435" width="8.28515625" customWidth="1"/>
    <col min="7436" max="7436" width="8.42578125" customWidth="1"/>
    <col min="7437" max="7437" width="8.28515625" customWidth="1"/>
    <col min="7681" max="7681" width="25.28515625" customWidth="1"/>
    <col min="7682" max="7683" width="7.5703125" customWidth="1"/>
    <col min="7684" max="7684" width="8.7109375" customWidth="1"/>
    <col min="7685" max="7685" width="7.5703125" customWidth="1"/>
    <col min="7686" max="7686" width="8.7109375" customWidth="1"/>
    <col min="7687" max="7688" width="7.5703125" customWidth="1"/>
    <col min="7689" max="7689" width="8.7109375" customWidth="1"/>
    <col min="7690" max="7690" width="9.42578125" customWidth="1"/>
    <col min="7691" max="7691" width="8.28515625" customWidth="1"/>
    <col min="7692" max="7692" width="8.42578125" customWidth="1"/>
    <col min="7693" max="7693" width="8.28515625" customWidth="1"/>
    <col min="7937" max="7937" width="25.28515625" customWidth="1"/>
    <col min="7938" max="7939" width="7.5703125" customWidth="1"/>
    <col min="7940" max="7940" width="8.7109375" customWidth="1"/>
    <col min="7941" max="7941" width="7.5703125" customWidth="1"/>
    <col min="7942" max="7942" width="8.7109375" customWidth="1"/>
    <col min="7943" max="7944" width="7.5703125" customWidth="1"/>
    <col min="7945" max="7945" width="8.7109375" customWidth="1"/>
    <col min="7946" max="7946" width="9.42578125" customWidth="1"/>
    <col min="7947" max="7947" width="8.28515625" customWidth="1"/>
    <col min="7948" max="7948" width="8.42578125" customWidth="1"/>
    <col min="7949" max="7949" width="8.28515625" customWidth="1"/>
    <col min="8193" max="8193" width="25.28515625" customWidth="1"/>
    <col min="8194" max="8195" width="7.5703125" customWidth="1"/>
    <col min="8196" max="8196" width="8.7109375" customWidth="1"/>
    <col min="8197" max="8197" width="7.5703125" customWidth="1"/>
    <col min="8198" max="8198" width="8.7109375" customWidth="1"/>
    <col min="8199" max="8200" width="7.5703125" customWidth="1"/>
    <col min="8201" max="8201" width="8.7109375" customWidth="1"/>
    <col min="8202" max="8202" width="9.42578125" customWidth="1"/>
    <col min="8203" max="8203" width="8.28515625" customWidth="1"/>
    <col min="8204" max="8204" width="8.42578125" customWidth="1"/>
    <col min="8205" max="8205" width="8.28515625" customWidth="1"/>
    <col min="8449" max="8449" width="25.28515625" customWidth="1"/>
    <col min="8450" max="8451" width="7.5703125" customWidth="1"/>
    <col min="8452" max="8452" width="8.7109375" customWidth="1"/>
    <col min="8453" max="8453" width="7.5703125" customWidth="1"/>
    <col min="8454" max="8454" width="8.7109375" customWidth="1"/>
    <col min="8455" max="8456" width="7.5703125" customWidth="1"/>
    <col min="8457" max="8457" width="8.7109375" customWidth="1"/>
    <col min="8458" max="8458" width="9.42578125" customWidth="1"/>
    <col min="8459" max="8459" width="8.28515625" customWidth="1"/>
    <col min="8460" max="8460" width="8.42578125" customWidth="1"/>
    <col min="8461" max="8461" width="8.28515625" customWidth="1"/>
    <col min="8705" max="8705" width="25.28515625" customWidth="1"/>
    <col min="8706" max="8707" width="7.5703125" customWidth="1"/>
    <col min="8708" max="8708" width="8.7109375" customWidth="1"/>
    <col min="8709" max="8709" width="7.5703125" customWidth="1"/>
    <col min="8710" max="8710" width="8.7109375" customWidth="1"/>
    <col min="8711" max="8712" width="7.5703125" customWidth="1"/>
    <col min="8713" max="8713" width="8.7109375" customWidth="1"/>
    <col min="8714" max="8714" width="9.42578125" customWidth="1"/>
    <col min="8715" max="8715" width="8.28515625" customWidth="1"/>
    <col min="8716" max="8716" width="8.42578125" customWidth="1"/>
    <col min="8717" max="8717" width="8.28515625" customWidth="1"/>
    <col min="8961" max="8961" width="25.28515625" customWidth="1"/>
    <col min="8962" max="8963" width="7.5703125" customWidth="1"/>
    <col min="8964" max="8964" width="8.7109375" customWidth="1"/>
    <col min="8965" max="8965" width="7.5703125" customWidth="1"/>
    <col min="8966" max="8966" width="8.7109375" customWidth="1"/>
    <col min="8967" max="8968" width="7.5703125" customWidth="1"/>
    <col min="8969" max="8969" width="8.7109375" customWidth="1"/>
    <col min="8970" max="8970" width="9.42578125" customWidth="1"/>
    <col min="8971" max="8971" width="8.28515625" customWidth="1"/>
    <col min="8972" max="8972" width="8.42578125" customWidth="1"/>
    <col min="8973" max="8973" width="8.28515625" customWidth="1"/>
    <col min="9217" max="9217" width="25.28515625" customWidth="1"/>
    <col min="9218" max="9219" width="7.5703125" customWidth="1"/>
    <col min="9220" max="9220" width="8.7109375" customWidth="1"/>
    <col min="9221" max="9221" width="7.5703125" customWidth="1"/>
    <col min="9222" max="9222" width="8.7109375" customWidth="1"/>
    <col min="9223" max="9224" width="7.5703125" customWidth="1"/>
    <col min="9225" max="9225" width="8.7109375" customWidth="1"/>
    <col min="9226" max="9226" width="9.42578125" customWidth="1"/>
    <col min="9227" max="9227" width="8.28515625" customWidth="1"/>
    <col min="9228" max="9228" width="8.42578125" customWidth="1"/>
    <col min="9229" max="9229" width="8.28515625" customWidth="1"/>
    <col min="9473" max="9473" width="25.28515625" customWidth="1"/>
    <col min="9474" max="9475" width="7.5703125" customWidth="1"/>
    <col min="9476" max="9476" width="8.7109375" customWidth="1"/>
    <col min="9477" max="9477" width="7.5703125" customWidth="1"/>
    <col min="9478" max="9478" width="8.7109375" customWidth="1"/>
    <col min="9479" max="9480" width="7.5703125" customWidth="1"/>
    <col min="9481" max="9481" width="8.7109375" customWidth="1"/>
    <col min="9482" max="9482" width="9.42578125" customWidth="1"/>
    <col min="9483" max="9483" width="8.28515625" customWidth="1"/>
    <col min="9484" max="9484" width="8.42578125" customWidth="1"/>
    <col min="9485" max="9485" width="8.28515625" customWidth="1"/>
    <col min="9729" max="9729" width="25.28515625" customWidth="1"/>
    <col min="9730" max="9731" width="7.5703125" customWidth="1"/>
    <col min="9732" max="9732" width="8.7109375" customWidth="1"/>
    <col min="9733" max="9733" width="7.5703125" customWidth="1"/>
    <col min="9734" max="9734" width="8.7109375" customWidth="1"/>
    <col min="9735" max="9736" width="7.5703125" customWidth="1"/>
    <col min="9737" max="9737" width="8.7109375" customWidth="1"/>
    <col min="9738" max="9738" width="9.42578125" customWidth="1"/>
    <col min="9739" max="9739" width="8.28515625" customWidth="1"/>
    <col min="9740" max="9740" width="8.42578125" customWidth="1"/>
    <col min="9741" max="9741" width="8.28515625" customWidth="1"/>
    <col min="9985" max="9985" width="25.28515625" customWidth="1"/>
    <col min="9986" max="9987" width="7.5703125" customWidth="1"/>
    <col min="9988" max="9988" width="8.7109375" customWidth="1"/>
    <col min="9989" max="9989" width="7.5703125" customWidth="1"/>
    <col min="9990" max="9990" width="8.7109375" customWidth="1"/>
    <col min="9991" max="9992" width="7.5703125" customWidth="1"/>
    <col min="9993" max="9993" width="8.7109375" customWidth="1"/>
    <col min="9994" max="9994" width="9.42578125" customWidth="1"/>
    <col min="9995" max="9995" width="8.28515625" customWidth="1"/>
    <col min="9996" max="9996" width="8.42578125" customWidth="1"/>
    <col min="9997" max="9997" width="8.28515625" customWidth="1"/>
    <col min="10241" max="10241" width="25.28515625" customWidth="1"/>
    <col min="10242" max="10243" width="7.5703125" customWidth="1"/>
    <col min="10244" max="10244" width="8.7109375" customWidth="1"/>
    <col min="10245" max="10245" width="7.5703125" customWidth="1"/>
    <col min="10246" max="10246" width="8.7109375" customWidth="1"/>
    <col min="10247" max="10248" width="7.5703125" customWidth="1"/>
    <col min="10249" max="10249" width="8.7109375" customWidth="1"/>
    <col min="10250" max="10250" width="9.42578125" customWidth="1"/>
    <col min="10251" max="10251" width="8.28515625" customWidth="1"/>
    <col min="10252" max="10252" width="8.42578125" customWidth="1"/>
    <col min="10253" max="10253" width="8.28515625" customWidth="1"/>
    <col min="10497" max="10497" width="25.28515625" customWidth="1"/>
    <col min="10498" max="10499" width="7.5703125" customWidth="1"/>
    <col min="10500" max="10500" width="8.7109375" customWidth="1"/>
    <col min="10501" max="10501" width="7.5703125" customWidth="1"/>
    <col min="10502" max="10502" width="8.7109375" customWidth="1"/>
    <col min="10503" max="10504" width="7.5703125" customWidth="1"/>
    <col min="10505" max="10505" width="8.7109375" customWidth="1"/>
    <col min="10506" max="10506" width="9.42578125" customWidth="1"/>
    <col min="10507" max="10507" width="8.28515625" customWidth="1"/>
    <col min="10508" max="10508" width="8.42578125" customWidth="1"/>
    <col min="10509" max="10509" width="8.28515625" customWidth="1"/>
    <col min="10753" max="10753" width="25.28515625" customWidth="1"/>
    <col min="10754" max="10755" width="7.5703125" customWidth="1"/>
    <col min="10756" max="10756" width="8.7109375" customWidth="1"/>
    <col min="10757" max="10757" width="7.5703125" customWidth="1"/>
    <col min="10758" max="10758" width="8.7109375" customWidth="1"/>
    <col min="10759" max="10760" width="7.5703125" customWidth="1"/>
    <col min="10761" max="10761" width="8.7109375" customWidth="1"/>
    <col min="10762" max="10762" width="9.42578125" customWidth="1"/>
    <col min="10763" max="10763" width="8.28515625" customWidth="1"/>
    <col min="10764" max="10764" width="8.42578125" customWidth="1"/>
    <col min="10765" max="10765" width="8.28515625" customWidth="1"/>
    <col min="11009" max="11009" width="25.28515625" customWidth="1"/>
    <col min="11010" max="11011" width="7.5703125" customWidth="1"/>
    <col min="11012" max="11012" width="8.7109375" customWidth="1"/>
    <col min="11013" max="11013" width="7.5703125" customWidth="1"/>
    <col min="11014" max="11014" width="8.7109375" customWidth="1"/>
    <col min="11015" max="11016" width="7.5703125" customWidth="1"/>
    <col min="11017" max="11017" width="8.7109375" customWidth="1"/>
    <col min="11018" max="11018" width="9.42578125" customWidth="1"/>
    <col min="11019" max="11019" width="8.28515625" customWidth="1"/>
    <col min="11020" max="11020" width="8.42578125" customWidth="1"/>
    <col min="11021" max="11021" width="8.28515625" customWidth="1"/>
    <col min="11265" max="11265" width="25.28515625" customWidth="1"/>
    <col min="11266" max="11267" width="7.5703125" customWidth="1"/>
    <col min="11268" max="11268" width="8.7109375" customWidth="1"/>
    <col min="11269" max="11269" width="7.5703125" customWidth="1"/>
    <col min="11270" max="11270" width="8.7109375" customWidth="1"/>
    <col min="11271" max="11272" width="7.5703125" customWidth="1"/>
    <col min="11273" max="11273" width="8.7109375" customWidth="1"/>
    <col min="11274" max="11274" width="9.42578125" customWidth="1"/>
    <col min="11275" max="11275" width="8.28515625" customWidth="1"/>
    <col min="11276" max="11276" width="8.42578125" customWidth="1"/>
    <col min="11277" max="11277" width="8.28515625" customWidth="1"/>
    <col min="11521" max="11521" width="25.28515625" customWidth="1"/>
    <col min="11522" max="11523" width="7.5703125" customWidth="1"/>
    <col min="11524" max="11524" width="8.7109375" customWidth="1"/>
    <col min="11525" max="11525" width="7.5703125" customWidth="1"/>
    <col min="11526" max="11526" width="8.7109375" customWidth="1"/>
    <col min="11527" max="11528" width="7.5703125" customWidth="1"/>
    <col min="11529" max="11529" width="8.7109375" customWidth="1"/>
    <col min="11530" max="11530" width="9.42578125" customWidth="1"/>
    <col min="11531" max="11531" width="8.28515625" customWidth="1"/>
    <col min="11532" max="11532" width="8.42578125" customWidth="1"/>
    <col min="11533" max="11533" width="8.28515625" customWidth="1"/>
    <col min="11777" max="11777" width="25.28515625" customWidth="1"/>
    <col min="11778" max="11779" width="7.5703125" customWidth="1"/>
    <col min="11780" max="11780" width="8.7109375" customWidth="1"/>
    <col min="11781" max="11781" width="7.5703125" customWidth="1"/>
    <col min="11782" max="11782" width="8.7109375" customWidth="1"/>
    <col min="11783" max="11784" width="7.5703125" customWidth="1"/>
    <col min="11785" max="11785" width="8.7109375" customWidth="1"/>
    <col min="11786" max="11786" width="9.42578125" customWidth="1"/>
    <col min="11787" max="11787" width="8.28515625" customWidth="1"/>
    <col min="11788" max="11788" width="8.42578125" customWidth="1"/>
    <col min="11789" max="11789" width="8.28515625" customWidth="1"/>
    <col min="12033" max="12033" width="25.28515625" customWidth="1"/>
    <col min="12034" max="12035" width="7.5703125" customWidth="1"/>
    <col min="12036" max="12036" width="8.7109375" customWidth="1"/>
    <col min="12037" max="12037" width="7.5703125" customWidth="1"/>
    <col min="12038" max="12038" width="8.7109375" customWidth="1"/>
    <col min="12039" max="12040" width="7.5703125" customWidth="1"/>
    <col min="12041" max="12041" width="8.7109375" customWidth="1"/>
    <col min="12042" max="12042" width="9.42578125" customWidth="1"/>
    <col min="12043" max="12043" width="8.28515625" customWidth="1"/>
    <col min="12044" max="12044" width="8.42578125" customWidth="1"/>
    <col min="12045" max="12045" width="8.28515625" customWidth="1"/>
    <col min="12289" max="12289" width="25.28515625" customWidth="1"/>
    <col min="12290" max="12291" width="7.5703125" customWidth="1"/>
    <col min="12292" max="12292" width="8.7109375" customWidth="1"/>
    <col min="12293" max="12293" width="7.5703125" customWidth="1"/>
    <col min="12294" max="12294" width="8.7109375" customWidth="1"/>
    <col min="12295" max="12296" width="7.5703125" customWidth="1"/>
    <col min="12297" max="12297" width="8.7109375" customWidth="1"/>
    <col min="12298" max="12298" width="9.42578125" customWidth="1"/>
    <col min="12299" max="12299" width="8.28515625" customWidth="1"/>
    <col min="12300" max="12300" width="8.42578125" customWidth="1"/>
    <col min="12301" max="12301" width="8.28515625" customWidth="1"/>
    <col min="12545" max="12545" width="25.28515625" customWidth="1"/>
    <col min="12546" max="12547" width="7.5703125" customWidth="1"/>
    <col min="12548" max="12548" width="8.7109375" customWidth="1"/>
    <col min="12549" max="12549" width="7.5703125" customWidth="1"/>
    <col min="12550" max="12550" width="8.7109375" customWidth="1"/>
    <col min="12551" max="12552" width="7.5703125" customWidth="1"/>
    <col min="12553" max="12553" width="8.7109375" customWidth="1"/>
    <col min="12554" max="12554" width="9.42578125" customWidth="1"/>
    <col min="12555" max="12555" width="8.28515625" customWidth="1"/>
    <col min="12556" max="12556" width="8.42578125" customWidth="1"/>
    <col min="12557" max="12557" width="8.28515625" customWidth="1"/>
    <col min="12801" max="12801" width="25.28515625" customWidth="1"/>
    <col min="12802" max="12803" width="7.5703125" customWidth="1"/>
    <col min="12804" max="12804" width="8.7109375" customWidth="1"/>
    <col min="12805" max="12805" width="7.5703125" customWidth="1"/>
    <col min="12806" max="12806" width="8.7109375" customWidth="1"/>
    <col min="12807" max="12808" width="7.5703125" customWidth="1"/>
    <col min="12809" max="12809" width="8.7109375" customWidth="1"/>
    <col min="12810" max="12810" width="9.42578125" customWidth="1"/>
    <col min="12811" max="12811" width="8.28515625" customWidth="1"/>
    <col min="12812" max="12812" width="8.42578125" customWidth="1"/>
    <col min="12813" max="12813" width="8.28515625" customWidth="1"/>
    <col min="13057" max="13057" width="25.28515625" customWidth="1"/>
    <col min="13058" max="13059" width="7.5703125" customWidth="1"/>
    <col min="13060" max="13060" width="8.7109375" customWidth="1"/>
    <col min="13061" max="13061" width="7.5703125" customWidth="1"/>
    <col min="13062" max="13062" width="8.7109375" customWidth="1"/>
    <col min="13063" max="13064" width="7.5703125" customWidth="1"/>
    <col min="13065" max="13065" width="8.7109375" customWidth="1"/>
    <col min="13066" max="13066" width="9.42578125" customWidth="1"/>
    <col min="13067" max="13067" width="8.28515625" customWidth="1"/>
    <col min="13068" max="13068" width="8.42578125" customWidth="1"/>
    <col min="13069" max="13069" width="8.28515625" customWidth="1"/>
    <col min="13313" max="13313" width="25.28515625" customWidth="1"/>
    <col min="13314" max="13315" width="7.5703125" customWidth="1"/>
    <col min="13316" max="13316" width="8.7109375" customWidth="1"/>
    <col min="13317" max="13317" width="7.5703125" customWidth="1"/>
    <col min="13318" max="13318" width="8.7109375" customWidth="1"/>
    <col min="13319" max="13320" width="7.5703125" customWidth="1"/>
    <col min="13321" max="13321" width="8.7109375" customWidth="1"/>
    <col min="13322" max="13322" width="9.42578125" customWidth="1"/>
    <col min="13323" max="13323" width="8.28515625" customWidth="1"/>
    <col min="13324" max="13324" width="8.42578125" customWidth="1"/>
    <col min="13325" max="13325" width="8.28515625" customWidth="1"/>
    <col min="13569" max="13569" width="25.28515625" customWidth="1"/>
    <col min="13570" max="13571" width="7.5703125" customWidth="1"/>
    <col min="13572" max="13572" width="8.7109375" customWidth="1"/>
    <col min="13573" max="13573" width="7.5703125" customWidth="1"/>
    <col min="13574" max="13574" width="8.7109375" customWidth="1"/>
    <col min="13575" max="13576" width="7.5703125" customWidth="1"/>
    <col min="13577" max="13577" width="8.7109375" customWidth="1"/>
    <col min="13578" max="13578" width="9.42578125" customWidth="1"/>
    <col min="13579" max="13579" width="8.28515625" customWidth="1"/>
    <col min="13580" max="13580" width="8.42578125" customWidth="1"/>
    <col min="13581" max="13581" width="8.28515625" customWidth="1"/>
    <col min="13825" max="13825" width="25.28515625" customWidth="1"/>
    <col min="13826" max="13827" width="7.5703125" customWidth="1"/>
    <col min="13828" max="13828" width="8.7109375" customWidth="1"/>
    <col min="13829" max="13829" width="7.5703125" customWidth="1"/>
    <col min="13830" max="13830" width="8.7109375" customWidth="1"/>
    <col min="13831" max="13832" width="7.5703125" customWidth="1"/>
    <col min="13833" max="13833" width="8.7109375" customWidth="1"/>
    <col min="13834" max="13834" width="9.42578125" customWidth="1"/>
    <col min="13835" max="13835" width="8.28515625" customWidth="1"/>
    <col min="13836" max="13836" width="8.42578125" customWidth="1"/>
    <col min="13837" max="13837" width="8.28515625" customWidth="1"/>
    <col min="14081" max="14081" width="25.28515625" customWidth="1"/>
    <col min="14082" max="14083" width="7.5703125" customWidth="1"/>
    <col min="14084" max="14084" width="8.7109375" customWidth="1"/>
    <col min="14085" max="14085" width="7.5703125" customWidth="1"/>
    <col min="14086" max="14086" width="8.7109375" customWidth="1"/>
    <col min="14087" max="14088" width="7.5703125" customWidth="1"/>
    <col min="14089" max="14089" width="8.7109375" customWidth="1"/>
    <col min="14090" max="14090" width="9.42578125" customWidth="1"/>
    <col min="14091" max="14091" width="8.28515625" customWidth="1"/>
    <col min="14092" max="14092" width="8.42578125" customWidth="1"/>
    <col min="14093" max="14093" width="8.28515625" customWidth="1"/>
    <col min="14337" max="14337" width="25.28515625" customWidth="1"/>
    <col min="14338" max="14339" width="7.5703125" customWidth="1"/>
    <col min="14340" max="14340" width="8.7109375" customWidth="1"/>
    <col min="14341" max="14341" width="7.5703125" customWidth="1"/>
    <col min="14342" max="14342" width="8.7109375" customWidth="1"/>
    <col min="14343" max="14344" width="7.5703125" customWidth="1"/>
    <col min="14345" max="14345" width="8.7109375" customWidth="1"/>
    <col min="14346" max="14346" width="9.42578125" customWidth="1"/>
    <col min="14347" max="14347" width="8.28515625" customWidth="1"/>
    <col min="14348" max="14348" width="8.42578125" customWidth="1"/>
    <col min="14349" max="14349" width="8.28515625" customWidth="1"/>
    <col min="14593" max="14593" width="25.28515625" customWidth="1"/>
    <col min="14594" max="14595" width="7.5703125" customWidth="1"/>
    <col min="14596" max="14596" width="8.7109375" customWidth="1"/>
    <col min="14597" max="14597" width="7.5703125" customWidth="1"/>
    <col min="14598" max="14598" width="8.7109375" customWidth="1"/>
    <col min="14599" max="14600" width="7.5703125" customWidth="1"/>
    <col min="14601" max="14601" width="8.7109375" customWidth="1"/>
    <col min="14602" max="14602" width="9.42578125" customWidth="1"/>
    <col min="14603" max="14603" width="8.28515625" customWidth="1"/>
    <col min="14604" max="14604" width="8.42578125" customWidth="1"/>
    <col min="14605" max="14605" width="8.28515625" customWidth="1"/>
    <col min="14849" max="14849" width="25.28515625" customWidth="1"/>
    <col min="14850" max="14851" width="7.5703125" customWidth="1"/>
    <col min="14852" max="14852" width="8.7109375" customWidth="1"/>
    <col min="14853" max="14853" width="7.5703125" customWidth="1"/>
    <col min="14854" max="14854" width="8.7109375" customWidth="1"/>
    <col min="14855" max="14856" width="7.5703125" customWidth="1"/>
    <col min="14857" max="14857" width="8.7109375" customWidth="1"/>
    <col min="14858" max="14858" width="9.42578125" customWidth="1"/>
    <col min="14859" max="14859" width="8.28515625" customWidth="1"/>
    <col min="14860" max="14860" width="8.42578125" customWidth="1"/>
    <col min="14861" max="14861" width="8.28515625" customWidth="1"/>
    <col min="15105" max="15105" width="25.28515625" customWidth="1"/>
    <col min="15106" max="15107" width="7.5703125" customWidth="1"/>
    <col min="15108" max="15108" width="8.7109375" customWidth="1"/>
    <col min="15109" max="15109" width="7.5703125" customWidth="1"/>
    <col min="15110" max="15110" width="8.7109375" customWidth="1"/>
    <col min="15111" max="15112" width="7.5703125" customWidth="1"/>
    <col min="15113" max="15113" width="8.7109375" customWidth="1"/>
    <col min="15114" max="15114" width="9.42578125" customWidth="1"/>
    <col min="15115" max="15115" width="8.28515625" customWidth="1"/>
    <col min="15116" max="15116" width="8.42578125" customWidth="1"/>
    <col min="15117" max="15117" width="8.28515625" customWidth="1"/>
    <col min="15361" max="15361" width="25.28515625" customWidth="1"/>
    <col min="15362" max="15363" width="7.5703125" customWidth="1"/>
    <col min="15364" max="15364" width="8.7109375" customWidth="1"/>
    <col min="15365" max="15365" width="7.5703125" customWidth="1"/>
    <col min="15366" max="15366" width="8.7109375" customWidth="1"/>
    <col min="15367" max="15368" width="7.5703125" customWidth="1"/>
    <col min="15369" max="15369" width="8.7109375" customWidth="1"/>
    <col min="15370" max="15370" width="9.42578125" customWidth="1"/>
    <col min="15371" max="15371" width="8.28515625" customWidth="1"/>
    <col min="15372" max="15372" width="8.42578125" customWidth="1"/>
    <col min="15373" max="15373" width="8.28515625" customWidth="1"/>
    <col min="15617" max="15617" width="25.28515625" customWidth="1"/>
    <col min="15618" max="15619" width="7.5703125" customWidth="1"/>
    <col min="15620" max="15620" width="8.7109375" customWidth="1"/>
    <col min="15621" max="15621" width="7.5703125" customWidth="1"/>
    <col min="15622" max="15622" width="8.7109375" customWidth="1"/>
    <col min="15623" max="15624" width="7.5703125" customWidth="1"/>
    <col min="15625" max="15625" width="8.7109375" customWidth="1"/>
    <col min="15626" max="15626" width="9.42578125" customWidth="1"/>
    <col min="15627" max="15627" width="8.28515625" customWidth="1"/>
    <col min="15628" max="15628" width="8.42578125" customWidth="1"/>
    <col min="15629" max="15629" width="8.28515625" customWidth="1"/>
    <col min="15873" max="15873" width="25.28515625" customWidth="1"/>
    <col min="15874" max="15875" width="7.5703125" customWidth="1"/>
    <col min="15876" max="15876" width="8.7109375" customWidth="1"/>
    <col min="15877" max="15877" width="7.5703125" customWidth="1"/>
    <col min="15878" max="15878" width="8.7109375" customWidth="1"/>
    <col min="15879" max="15880" width="7.5703125" customWidth="1"/>
    <col min="15881" max="15881" width="8.7109375" customWidth="1"/>
    <col min="15882" max="15882" width="9.42578125" customWidth="1"/>
    <col min="15883" max="15883" width="8.28515625" customWidth="1"/>
    <col min="15884" max="15884" width="8.42578125" customWidth="1"/>
    <col min="15885" max="15885" width="8.28515625" customWidth="1"/>
    <col min="16129" max="16129" width="25.28515625" customWidth="1"/>
    <col min="16130" max="16131" width="7.5703125" customWidth="1"/>
    <col min="16132" max="16132" width="8.7109375" customWidth="1"/>
    <col min="16133" max="16133" width="7.5703125" customWidth="1"/>
    <col min="16134" max="16134" width="8.7109375" customWidth="1"/>
    <col min="16135" max="16136" width="7.5703125" customWidth="1"/>
    <col min="16137" max="16137" width="8.7109375" customWidth="1"/>
    <col min="16138" max="16138" width="9.42578125" customWidth="1"/>
    <col min="16139" max="16139" width="8.28515625" customWidth="1"/>
    <col min="16140" max="16140" width="8.42578125" customWidth="1"/>
    <col min="16141" max="16141" width="8.28515625" customWidth="1"/>
  </cols>
  <sheetData>
    <row r="1" spans="1:68" x14ac:dyDescent="0.2">
      <c r="A1" s="4" t="s">
        <v>36</v>
      </c>
      <c r="AL1" t="s">
        <v>49</v>
      </c>
      <c r="AM1" t="s">
        <v>50</v>
      </c>
      <c r="AN1" t="s">
        <v>51</v>
      </c>
      <c r="AO1" t="s">
        <v>52</v>
      </c>
      <c r="AP1" t="s">
        <v>4</v>
      </c>
      <c r="AQ1" t="s">
        <v>53</v>
      </c>
      <c r="AR1" t="s">
        <v>54</v>
      </c>
      <c r="AS1" t="s">
        <v>55</v>
      </c>
      <c r="AT1" t="s">
        <v>56</v>
      </c>
      <c r="AU1" t="s">
        <v>57</v>
      </c>
      <c r="AV1" t="s">
        <v>58</v>
      </c>
      <c r="AW1" t="s">
        <v>59</v>
      </c>
    </row>
    <row r="2" spans="1:68" ht="14.25" x14ac:dyDescent="0.2">
      <c r="J2" s="17"/>
      <c r="AK2" s="18">
        <v>2022</v>
      </c>
      <c r="AL2" s="18">
        <v>31</v>
      </c>
      <c r="AM2" s="18">
        <v>28</v>
      </c>
      <c r="AN2" s="18">
        <v>31</v>
      </c>
      <c r="AO2" s="18">
        <v>30</v>
      </c>
      <c r="AP2" s="18">
        <v>31</v>
      </c>
      <c r="AQ2" s="18">
        <v>30</v>
      </c>
      <c r="AR2" s="18">
        <v>31</v>
      </c>
      <c r="AS2" s="18">
        <v>31</v>
      </c>
      <c r="AT2" s="18">
        <v>30</v>
      </c>
      <c r="AU2" s="18">
        <v>31</v>
      </c>
      <c r="AV2" s="18">
        <v>30</v>
      </c>
      <c r="AW2" s="18">
        <v>31</v>
      </c>
      <c r="AX2">
        <f>SUM(AL2:AW2)</f>
        <v>365</v>
      </c>
      <c r="BB2" s="19">
        <f>AK2</f>
        <v>2022</v>
      </c>
      <c r="BD2" t="s">
        <v>60</v>
      </c>
      <c r="BI2" s="19">
        <f>BB2</f>
        <v>2022</v>
      </c>
      <c r="BK2" t="s">
        <v>61</v>
      </c>
    </row>
    <row r="3" spans="1:68" ht="14.25" x14ac:dyDescent="0.2">
      <c r="AK3" s="18">
        <f>AK2+1</f>
        <v>2023</v>
      </c>
      <c r="AL3" s="18">
        <v>31</v>
      </c>
      <c r="AM3" s="18">
        <v>28</v>
      </c>
      <c r="AN3" s="18">
        <v>31</v>
      </c>
      <c r="AO3" s="18">
        <v>30</v>
      </c>
      <c r="AP3" s="18">
        <v>31</v>
      </c>
      <c r="AQ3" s="18">
        <v>30</v>
      </c>
      <c r="AR3" s="18">
        <v>31</v>
      </c>
      <c r="AS3" s="18">
        <v>31</v>
      </c>
      <c r="AT3" s="18">
        <v>30</v>
      </c>
      <c r="AU3" s="18">
        <v>31</v>
      </c>
      <c r="AV3" s="18">
        <v>30</v>
      </c>
      <c r="AW3" s="18">
        <v>31</v>
      </c>
      <c r="AX3">
        <f>SUM(AL3:AW3)</f>
        <v>365</v>
      </c>
      <c r="BL3">
        <f>IF($AX$33=7,AR14,IF($AX$33=8,AS14,IF($AX$33=9,AT14,IF($AX$33=10,AU14,IF($AX$33=11,AV14,IF($AX$33=12,AW14,0))))))</f>
        <v>0</v>
      </c>
      <c r="BN3" t="s">
        <v>62</v>
      </c>
      <c r="BO3" t="str">
        <f>IF($AX$33=1,"Dec.",IF($AX$33=2,"Jan.",IF($AX$33=3,"Feb.",IF($AX$33=4,"Mar.",IF($AX$33=5,"Apr.",IF($AX$33=6,"May",0))))))</f>
        <v>Apr.</v>
      </c>
      <c r="BP3">
        <f>IF($AX$33=7,"June",IF($AX$33=8,"July",IF($AX$33=9,"Aug.",IF($AX$33=10,"Sept.",IF($AX$33=11,"Oct.",IF($AX$33=12,"Nov.",0))))))</f>
        <v>0</v>
      </c>
    </row>
    <row r="4" spans="1:68" ht="14.25" x14ac:dyDescent="0.2">
      <c r="AK4" s="18">
        <f>AK2</f>
        <v>2022</v>
      </c>
      <c r="AL4" s="18">
        <f>AL2</f>
        <v>31</v>
      </c>
      <c r="AM4" s="18">
        <f t="shared" ref="AM4:AW5" si="0">AL4+AM2</f>
        <v>59</v>
      </c>
      <c r="AN4" s="18">
        <f t="shared" si="0"/>
        <v>90</v>
      </c>
      <c r="AO4" s="18">
        <f t="shared" si="0"/>
        <v>120</v>
      </c>
      <c r="AP4" s="18">
        <f t="shared" si="0"/>
        <v>151</v>
      </c>
      <c r="AQ4" s="18">
        <f t="shared" si="0"/>
        <v>181</v>
      </c>
      <c r="AR4" s="18">
        <f t="shared" si="0"/>
        <v>212</v>
      </c>
      <c r="AS4" s="18">
        <f t="shared" si="0"/>
        <v>243</v>
      </c>
      <c r="AT4" s="18">
        <f t="shared" si="0"/>
        <v>273</v>
      </c>
      <c r="AU4" s="18">
        <f t="shared" si="0"/>
        <v>304</v>
      </c>
      <c r="AV4" s="18">
        <f t="shared" si="0"/>
        <v>334</v>
      </c>
      <c r="AW4" s="18">
        <f t="shared" si="0"/>
        <v>365</v>
      </c>
      <c r="BB4" t="s">
        <v>12</v>
      </c>
      <c r="BD4">
        <f>IF($AX$33=1,$AL24,IF($AX$33=2,$AM24,IF($AX$33=3,$AN24,IF($AX$33=4,$AO24,IF($AX$33=5,$AP24,IF($AX$33=6,$AQ24,0))))))</f>
        <v>3981.0314516129038</v>
      </c>
      <c r="BE4">
        <f>IF($AX$33=7,$AR24,IF($AX$33=8,$AS24,IF($AX$33=9,$AT24,IF($AX$33=10,$AU24,IF($AX$33=11,$AV24,IF($AX$33=12,$AW24,0))))))</f>
        <v>0</v>
      </c>
      <c r="BI4" t="s">
        <v>12</v>
      </c>
      <c r="BK4">
        <f>IF($AX$33=1,AL15,IF($AX$33=2,AM15,IF($AX$33=3,AN15,IF($AX$33=4,AO15,IF($AX$33=5,AP15,IF($AX$33=6,AQ15,0))))))</f>
        <v>3974.1876821192054</v>
      </c>
      <c r="BL4">
        <f>IF($AX$33=7,AR15,IF($AX$33=8,AS15,IF($AX$33=9,AT15,IF($AX$33=10,AU15,IF($AX$33=11,AV15,IF($AX$33=12,AW15,0))))))</f>
        <v>0</v>
      </c>
      <c r="BN4" t="s">
        <v>63</v>
      </c>
      <c r="BO4" t="str">
        <f>IF($AX$33=1,"Jan.",IF($AX$33=2,"Feb.",IF($AX$33=3,"Mar.",IF($AX$33=4,"Apr.",IF($AX$33=5,"May",IF($AX$33=6,"June",0))))))</f>
        <v>May</v>
      </c>
      <c r="BP4">
        <f>IF($AX$33=7,"July",IF($AX$33=8,"Aug.",IF($AX$33=9,"Sept.",IF($AX$33=10,"Oct.",IF($AX$33=11,"Nov.",IF($AX$33=12,"Dec.",0))))))</f>
        <v>0</v>
      </c>
    </row>
    <row r="5" spans="1:68" s="22" customFormat="1" ht="14.25" x14ac:dyDescent="0.2">
      <c r="A5" s="41" t="s">
        <v>87</v>
      </c>
      <c r="B5" s="44" t="str">
        <f>IF(BO4=0,BP4,BO4)</f>
        <v>May</v>
      </c>
      <c r="C5" s="45"/>
      <c r="D5" s="20" t="s">
        <v>64</v>
      </c>
      <c r="E5" s="21" t="str">
        <f>IF(BO3=0,BP3,BO3)</f>
        <v>Apr.</v>
      </c>
      <c r="F5" s="20" t="s">
        <v>64</v>
      </c>
      <c r="G5" s="44" t="s">
        <v>84</v>
      </c>
      <c r="H5" s="45"/>
      <c r="I5" s="20" t="s">
        <v>64</v>
      </c>
      <c r="AK5" s="18">
        <f>AK3</f>
        <v>2023</v>
      </c>
      <c r="AL5" s="18">
        <f>AL3</f>
        <v>31</v>
      </c>
      <c r="AM5" s="18">
        <f t="shared" si="0"/>
        <v>59</v>
      </c>
      <c r="AN5" s="18">
        <f t="shared" si="0"/>
        <v>90</v>
      </c>
      <c r="AO5" s="18">
        <f t="shared" si="0"/>
        <v>120</v>
      </c>
      <c r="AP5" s="18">
        <f t="shared" si="0"/>
        <v>151</v>
      </c>
      <c r="AQ5" s="18">
        <f t="shared" si="0"/>
        <v>181</v>
      </c>
      <c r="AR5" s="18">
        <f t="shared" si="0"/>
        <v>212</v>
      </c>
      <c r="AS5" s="18">
        <f t="shared" si="0"/>
        <v>243</v>
      </c>
      <c r="AT5" s="18">
        <f t="shared" si="0"/>
        <v>273</v>
      </c>
      <c r="AU5" s="18">
        <f t="shared" si="0"/>
        <v>304</v>
      </c>
      <c r="AV5" s="18">
        <f t="shared" si="0"/>
        <v>334</v>
      </c>
      <c r="AW5" s="18">
        <f t="shared" si="0"/>
        <v>365</v>
      </c>
      <c r="BB5" s="5">
        <f>AK3</f>
        <v>2023</v>
      </c>
      <c r="BD5" s="22" t="s">
        <v>65</v>
      </c>
      <c r="BF5" s="22" t="s">
        <v>60</v>
      </c>
      <c r="BI5" s="19">
        <f>BB5</f>
        <v>2023</v>
      </c>
      <c r="BN5" s="22" t="s">
        <v>66</v>
      </c>
      <c r="BO5" s="22" t="str">
        <f>IF($AX$33=1,"Jan/Dec",IF($AX$33=2,"Feb/Jan",IF($AX$33=3,"Mar/Feb",IF($AX$33=4,"Apr/Mar",IF($AX$33=5,"May/Apr",IF($AX$33=6,"Jun/May",0))))))</f>
        <v>May/Apr</v>
      </c>
      <c r="BP5" s="22">
        <f>IF($AX$33=7,"Jul/Jun",IF($AX$33=8,"Aug/Jul",IF($AX$33=9,"Sep/Aug",IF($AX$33=10,"Oct/Sep",IF($AX$33=11,"Nov/Oct",IF($AX$33=12,"Dec/Nov",0))))))</f>
        <v>0</v>
      </c>
    </row>
    <row r="6" spans="1:68" s="22" customFormat="1" x14ac:dyDescent="0.2">
      <c r="A6" s="42" t="s">
        <v>67</v>
      </c>
      <c r="B6" s="23">
        <f>AK25</f>
        <v>2023</v>
      </c>
      <c r="C6" s="24">
        <f>AK22</f>
        <v>2022</v>
      </c>
      <c r="D6" s="25" t="str">
        <f>IF(BO6=0,BP6,BO6)</f>
        <v>May/May</v>
      </c>
      <c r="E6" s="24">
        <f>B6</f>
        <v>2023</v>
      </c>
      <c r="F6" s="25" t="str">
        <f>IF(BO5=0,BP5,BO5)</f>
        <v>May/Apr</v>
      </c>
      <c r="G6" s="23">
        <f>B6</f>
        <v>2023</v>
      </c>
      <c r="H6" s="24">
        <f>C6</f>
        <v>2022</v>
      </c>
      <c r="I6" s="26" t="s">
        <v>91</v>
      </c>
      <c r="AK6"/>
      <c r="BN6" s="22" t="s">
        <v>68</v>
      </c>
      <c r="BO6" s="22" t="str">
        <f>IF($AX$33=1,"Jan/Jan",IF($AX$33=2,"Feb/Feb",IF($AX$33=3,"Mar/Mar",IF($AX$33=4,"Apr/Apr",IF($AX$33=5,"May/May",IF($AX$33=6,"Jun/Jun",0))))))</f>
        <v>May/May</v>
      </c>
      <c r="BP6" s="22">
        <f>IF($AX$33=7,"Jul/Jul",IF($AX$33=8,"Aug/Aug",IF($AX$33=9,"Sep/Sep",IF($AX$33=10,"Oct/Oct",IF($AX$33=11,"Nov/Nov",IF($AX$33=12,"Dec/Dec",0))))))</f>
        <v>0</v>
      </c>
    </row>
    <row r="7" spans="1:68" s="22" customFormat="1" x14ac:dyDescent="0.2">
      <c r="A7" s="27"/>
      <c r="B7" s="28"/>
      <c r="C7" s="29"/>
      <c r="D7" s="30"/>
      <c r="E7" s="29"/>
      <c r="F7" s="29"/>
      <c r="G7" s="28"/>
      <c r="H7" s="29"/>
      <c r="I7" s="30"/>
      <c r="BB7" t="s">
        <v>12</v>
      </c>
      <c r="BD7" s="22">
        <f>IF($AX$33=1,AW24,IF($AX$33=2,AL27,IF($AX$33=3,AM27,IF($AX$33=4,AN27,IF($AX$33=5,AO27,IF($AX$33=6,AP27,0))))))</f>
        <v>4058.2889999999998</v>
      </c>
      <c r="BE7" s="22">
        <f>IF($AX$33=7,AQ27,IF($AX$33=8,AR27,IF($AX$33=9,AS27,IF($AX$33=10,AT27,IF($AX$33=11,AU27,IF($AX$33=12,AV27,0))))))</f>
        <v>0</v>
      </c>
      <c r="BF7" s="22">
        <f>IF($AX$33=1,$AL27,IF($AX$33=2,$AM27,IF($AX$33=3,$AN27,IF($AX$33=4,$AO27,IF($AX$33=5,$AP27,IF($AX$33=6,$AQ27,0))))))</f>
        <v>4039.6669354838714</v>
      </c>
      <c r="BG7" s="22">
        <f>IF($AX$33=7,$AR27,IF($AX$33=8,$AS27,IF($AX$33=9,$AT27,IF($AX$33=10,$AU27,IF($AX$33=11,$AV27,IF($AX$33=12,$AW27,0))))))</f>
        <v>0</v>
      </c>
      <c r="BI7" t="s">
        <v>12</v>
      </c>
      <c r="BK7" s="22">
        <f>IF($AX$33=1,AL18,IF($AX$33=2,AM18,IF($AX$33=3,AN18,IF($AX$33=4,AO18,IF($AX$33=5,AP18,IF($AX$33=6,AQ18,0))))))</f>
        <v>4001.192847682119</v>
      </c>
      <c r="BL7" s="22">
        <f>IF($AX$33=7,AR18,IF($AX$33=8,AS18,IF($AX$33=9,AT18,IF($AX$33=10,AU18,IF($AX$33=11,AV18,IF($AX$33=12,AW18,0))))))</f>
        <v>0</v>
      </c>
    </row>
    <row r="8" spans="1:68" s="22" customFormat="1" x14ac:dyDescent="0.2">
      <c r="A8" s="31" t="s">
        <v>14</v>
      </c>
      <c r="B8" s="32">
        <f>IF(BF7=0,BG7,BF7)</f>
        <v>4039.6669354838714</v>
      </c>
      <c r="C8" s="33">
        <f>IF(BD4=0,BE4,BD4)</f>
        <v>3981.0314516129038</v>
      </c>
      <c r="D8" s="34">
        <f>((+B8/C8)-1)*100</f>
        <v>1.472871656093333</v>
      </c>
      <c r="E8" s="33">
        <f>IF(BD7=0,BE7,BD7)</f>
        <v>4058.2889999999998</v>
      </c>
      <c r="F8" s="33">
        <f>((+B8/E8)-1)*100</f>
        <v>-0.45886491859323808</v>
      </c>
      <c r="G8" s="32">
        <f>IF(BK7=0,BL7,BK7)</f>
        <v>4001.192847682119</v>
      </c>
      <c r="H8" s="33">
        <f>IF(BK4=0,BL4,BK4)</f>
        <v>3974.1876821192054</v>
      </c>
      <c r="I8" s="34">
        <f>((+G8/H8)-1)*100</f>
        <v>0.67951409754543057</v>
      </c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</row>
    <row r="9" spans="1:68" ht="12.75" customHeight="1" x14ac:dyDescent="0.2">
      <c r="A9" s="35"/>
      <c r="B9" s="36"/>
      <c r="C9" s="36"/>
      <c r="D9" s="36"/>
      <c r="E9" s="36"/>
      <c r="F9" s="36"/>
      <c r="G9" s="36"/>
      <c r="H9" s="36"/>
      <c r="I9" s="36"/>
    </row>
    <row r="11" spans="1:68" x14ac:dyDescent="0.2">
      <c r="AL11" t="s">
        <v>69</v>
      </c>
    </row>
    <row r="12" spans="1:68" x14ac:dyDescent="0.2">
      <c r="AL12" s="8" t="s">
        <v>70</v>
      </c>
      <c r="AM12" s="8" t="s">
        <v>71</v>
      </c>
      <c r="AN12" t="s">
        <v>72</v>
      </c>
      <c r="AO12" t="s">
        <v>73</v>
      </c>
      <c r="AP12" t="s">
        <v>74</v>
      </c>
      <c r="AQ12" t="s">
        <v>75</v>
      </c>
      <c r="AR12" t="s">
        <v>76</v>
      </c>
      <c r="AS12" t="s">
        <v>77</v>
      </c>
      <c r="AT12" t="s">
        <v>78</v>
      </c>
      <c r="AU12" t="s">
        <v>79</v>
      </c>
      <c r="AV12" t="s">
        <v>80</v>
      </c>
      <c r="AW12" t="s">
        <v>81</v>
      </c>
    </row>
    <row r="13" spans="1:68" ht="14.25" x14ac:dyDescent="0.2">
      <c r="AK13" s="19">
        <f>AK2</f>
        <v>2022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68" x14ac:dyDescent="0.2">
      <c r="AK14" t="s">
        <v>82</v>
      </c>
      <c r="AL14" s="38">
        <f>AL23</f>
        <v>334.95</v>
      </c>
      <c r="AM14" s="38">
        <f>AM23+AL14</f>
        <v>638.53300000000002</v>
      </c>
      <c r="AN14" s="38">
        <f t="shared" ref="AN14:AW14" si="1">AN23+AM14</f>
        <v>977.61900000000003</v>
      </c>
      <c r="AO14" s="38">
        <f t="shared" si="1"/>
        <v>1306.001</v>
      </c>
      <c r="AP14" s="38">
        <f t="shared" si="1"/>
        <v>1644.116</v>
      </c>
      <c r="AQ14" s="38">
        <f t="shared" si="1"/>
        <v>1970.2860000000001</v>
      </c>
      <c r="AR14" s="38">
        <f t="shared" si="1"/>
        <v>2290.1999999999998</v>
      </c>
      <c r="AS14" s="38">
        <f t="shared" si="1"/>
        <v>2608.9179999999997</v>
      </c>
      <c r="AT14" s="38">
        <f t="shared" si="1"/>
        <v>2923.4819999999995</v>
      </c>
      <c r="AU14" s="38">
        <f t="shared" si="1"/>
        <v>3250.3459999999995</v>
      </c>
      <c r="AV14" s="38">
        <f t="shared" si="1"/>
        <v>3571.7749999999996</v>
      </c>
      <c r="AW14" s="38">
        <f t="shared" si="1"/>
        <v>3906.2359999999999</v>
      </c>
      <c r="AX14" s="38"/>
      <c r="AZ14" s="38"/>
      <c r="BA14" s="38"/>
      <c r="BB14" s="38"/>
    </row>
    <row r="15" spans="1:68" x14ac:dyDescent="0.2">
      <c r="AK15" t="s">
        <v>14</v>
      </c>
      <c r="AL15" s="38">
        <f>AL24</f>
        <v>3943.766129032258</v>
      </c>
      <c r="AM15" s="38">
        <f t="shared" ref="AM15:AW15" si="2">(AM14/AM4)*$AX$2</f>
        <v>3950.2465254237291</v>
      </c>
      <c r="AN15" s="38">
        <f t="shared" si="2"/>
        <v>3964.7881666666667</v>
      </c>
      <c r="AO15" s="38">
        <f t="shared" si="2"/>
        <v>3972.4197083333333</v>
      </c>
      <c r="AP15" s="38">
        <f t="shared" si="2"/>
        <v>3974.1876821192054</v>
      </c>
      <c r="AQ15" s="38">
        <f t="shared" si="2"/>
        <v>3973.2286740331492</v>
      </c>
      <c r="AR15" s="38">
        <f t="shared" si="2"/>
        <v>3943.0330188679245</v>
      </c>
      <c r="AS15" s="38">
        <f t="shared" si="2"/>
        <v>3918.7451440329214</v>
      </c>
      <c r="AT15" s="38">
        <f t="shared" si="2"/>
        <v>3908.6847252747248</v>
      </c>
      <c r="AU15" s="38">
        <f t="shared" si="2"/>
        <v>3902.5535855263151</v>
      </c>
      <c r="AV15" s="38">
        <f t="shared" si="2"/>
        <v>3903.2870508982032</v>
      </c>
      <c r="AW15" s="38">
        <f t="shared" si="2"/>
        <v>3906.2359999999999</v>
      </c>
      <c r="AX15" s="38"/>
      <c r="AZ15" s="38"/>
      <c r="BA15" s="38"/>
      <c r="BB15" s="38"/>
    </row>
    <row r="16" spans="1:68" ht="14.25" x14ac:dyDescent="0.2">
      <c r="AK16" s="19">
        <f>AK13+1</f>
        <v>2023</v>
      </c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Z16" s="38"/>
      <c r="BA16" s="38"/>
      <c r="BB16" s="38"/>
    </row>
    <row r="17" spans="37:54" x14ac:dyDescent="0.2">
      <c r="AK17" t="s">
        <v>82</v>
      </c>
      <c r="AL17" s="38">
        <f>AL26</f>
        <v>334.96800000000002</v>
      </c>
      <c r="AM17" s="38">
        <f>AM26+AL17</f>
        <v>639.08100000000002</v>
      </c>
      <c r="AN17" s="38">
        <f t="shared" ref="AN17:AW17" si="3">AN26+AM17</f>
        <v>978.63499999999999</v>
      </c>
      <c r="AO17" s="38">
        <f t="shared" si="3"/>
        <v>1312.193</v>
      </c>
      <c r="AP17" s="38">
        <f t="shared" si="3"/>
        <v>1655.288</v>
      </c>
      <c r="AQ17" s="38">
        <f t="shared" si="3"/>
        <v>1655.288</v>
      </c>
      <c r="AR17" s="38">
        <f t="shared" si="3"/>
        <v>1655.288</v>
      </c>
      <c r="AS17" s="38">
        <f t="shared" si="3"/>
        <v>1655.288</v>
      </c>
      <c r="AT17" s="38">
        <f t="shared" si="3"/>
        <v>1655.288</v>
      </c>
      <c r="AU17" s="38">
        <f t="shared" si="3"/>
        <v>1655.288</v>
      </c>
      <c r="AV17" s="38">
        <f t="shared" si="3"/>
        <v>1655.288</v>
      </c>
      <c r="AW17" s="38">
        <f t="shared" si="3"/>
        <v>1655.288</v>
      </c>
      <c r="AX17" s="38"/>
      <c r="AZ17" s="38"/>
      <c r="BA17" s="38"/>
      <c r="BB17" s="38"/>
    </row>
    <row r="18" spans="37:54" x14ac:dyDescent="0.2">
      <c r="AK18" t="s">
        <v>14</v>
      </c>
      <c r="AL18" s="38">
        <f>+AL27</f>
        <v>3943.9780645161291</v>
      </c>
      <c r="AM18" s="38">
        <f t="shared" ref="AM18:AW18" si="4">(AM17/AM5)*$AX$3</f>
        <v>3953.6366949152543</v>
      </c>
      <c r="AN18" s="38">
        <f t="shared" si="4"/>
        <v>3968.908611111111</v>
      </c>
      <c r="AO18" s="38">
        <f t="shared" si="4"/>
        <v>3991.2537083333336</v>
      </c>
      <c r="AP18" s="38">
        <f t="shared" si="4"/>
        <v>4001.192847682119</v>
      </c>
      <c r="AQ18" s="38">
        <f t="shared" si="4"/>
        <v>3338.0117127071821</v>
      </c>
      <c r="AR18" s="38">
        <f t="shared" si="4"/>
        <v>2849.9062264150944</v>
      </c>
      <c r="AS18" s="38">
        <f t="shared" si="4"/>
        <v>2486.3379423868314</v>
      </c>
      <c r="AT18" s="38">
        <f t="shared" si="4"/>
        <v>2213.1139926739925</v>
      </c>
      <c r="AU18" s="38">
        <f t="shared" si="4"/>
        <v>1987.4346052631581</v>
      </c>
      <c r="AV18" s="38">
        <f t="shared" si="4"/>
        <v>1808.9225149700599</v>
      </c>
      <c r="AW18" s="38">
        <f t="shared" si="4"/>
        <v>1655.288</v>
      </c>
      <c r="AX18" s="38"/>
      <c r="AZ18" s="38"/>
      <c r="BA18" s="38"/>
      <c r="BB18" s="38"/>
    </row>
    <row r="21" spans="37:54" x14ac:dyDescent="0.2">
      <c r="AL21" t="s">
        <v>49</v>
      </c>
      <c r="AM21" t="s">
        <v>50</v>
      </c>
      <c r="AN21" t="s">
        <v>51</v>
      </c>
      <c r="AO21" t="s">
        <v>52</v>
      </c>
      <c r="AP21" t="s">
        <v>4</v>
      </c>
      <c r="AQ21" t="s">
        <v>53</v>
      </c>
      <c r="AR21" t="s">
        <v>54</v>
      </c>
      <c r="AS21" t="s">
        <v>55</v>
      </c>
      <c r="AT21" t="s">
        <v>56</v>
      </c>
      <c r="AU21" t="s">
        <v>57</v>
      </c>
      <c r="AV21" t="s">
        <v>58</v>
      </c>
      <c r="AW21" t="s">
        <v>59</v>
      </c>
    </row>
    <row r="22" spans="37:54" ht="14.25" x14ac:dyDescent="0.2">
      <c r="AK22" s="19">
        <f>AK13</f>
        <v>2022</v>
      </c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</row>
    <row r="23" spans="37:54" x14ac:dyDescent="0.2">
      <c r="AK23" t="s">
        <v>82</v>
      </c>
      <c r="AL23" s="37">
        <f>NorthAmerica!B367/1000</f>
        <v>334.95</v>
      </c>
      <c r="AM23" s="37">
        <f>NorthAmerica!B368/1000</f>
        <v>303.58300000000003</v>
      </c>
      <c r="AN23" s="37">
        <f>NorthAmerica!B369/1000</f>
        <v>339.08600000000001</v>
      </c>
      <c r="AO23" s="37">
        <f>NorthAmerica!B370/1000</f>
        <v>328.38200000000001</v>
      </c>
      <c r="AP23" s="37">
        <f>NorthAmerica!B371/1000</f>
        <v>338.11500000000001</v>
      </c>
      <c r="AQ23" s="37">
        <f>NorthAmerica!B372/1000</f>
        <v>326.17</v>
      </c>
      <c r="AR23" s="37">
        <f>NorthAmerica!B373/1000</f>
        <v>319.91399999999999</v>
      </c>
      <c r="AS23" s="37">
        <f>NorthAmerica!B374/1000</f>
        <v>318.71800000000002</v>
      </c>
      <c r="AT23" s="37">
        <f>NorthAmerica!B375/1000</f>
        <v>314.56400000000002</v>
      </c>
      <c r="AU23" s="37">
        <f>NorthAmerica!B376/1000</f>
        <v>326.86399999999998</v>
      </c>
      <c r="AV23" s="37">
        <f>NorthAmerica!B377/1000</f>
        <v>321.42899999999997</v>
      </c>
      <c r="AW23" s="37">
        <f>NorthAmerica!B378/1000</f>
        <v>334.46100000000001</v>
      </c>
      <c r="AX23" s="38">
        <f>SUM(AL23:AW23)</f>
        <v>3906.2359999999999</v>
      </c>
    </row>
    <row r="24" spans="37:54" x14ac:dyDescent="0.2">
      <c r="AK24" t="s">
        <v>14</v>
      </c>
      <c r="AL24" s="37">
        <f>(AL23/AL2)*$AX$2</f>
        <v>3943.766129032258</v>
      </c>
      <c r="AM24" s="37">
        <f>(AM23/AM2)*$AX$2</f>
        <v>3957.4212500000008</v>
      </c>
      <c r="AN24" s="37">
        <f t="shared" ref="AN24:AW24" si="5">(AN23/AN2)*$AX$2</f>
        <v>3992.4641935483869</v>
      </c>
      <c r="AO24" s="37">
        <f t="shared" si="5"/>
        <v>3995.3143333333333</v>
      </c>
      <c r="AP24" s="37">
        <f t="shared" si="5"/>
        <v>3981.0314516129038</v>
      </c>
      <c r="AQ24" s="37">
        <f t="shared" si="5"/>
        <v>3968.4016666666666</v>
      </c>
      <c r="AR24" s="37">
        <f t="shared" si="5"/>
        <v>3766.7293548387097</v>
      </c>
      <c r="AS24" s="37">
        <f t="shared" si="5"/>
        <v>3752.6474193548393</v>
      </c>
      <c r="AT24" s="37">
        <f t="shared" si="5"/>
        <v>3827.1953333333336</v>
      </c>
      <c r="AU24" s="37">
        <f t="shared" si="5"/>
        <v>3848.5599999999995</v>
      </c>
      <c r="AV24" s="37">
        <f t="shared" si="5"/>
        <v>3910.7194999999997</v>
      </c>
      <c r="AW24" s="37">
        <f t="shared" si="5"/>
        <v>3938.0085483870971</v>
      </c>
      <c r="AX24" s="38"/>
    </row>
    <row r="25" spans="37:54" ht="14.25" x14ac:dyDescent="0.2">
      <c r="AK25" s="19">
        <f>AK16</f>
        <v>2023</v>
      </c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8"/>
    </row>
    <row r="26" spans="37:54" x14ac:dyDescent="0.2">
      <c r="AK26" t="s">
        <v>82</v>
      </c>
      <c r="AL26" s="37">
        <f>NorthAmerica!B382/1000</f>
        <v>334.96800000000002</v>
      </c>
      <c r="AM26" s="37">
        <f>NorthAmerica!B383/1000</f>
        <v>304.113</v>
      </c>
      <c r="AN26" s="37">
        <f>NorthAmerica!B384/1000</f>
        <v>339.55399999999997</v>
      </c>
      <c r="AO26" s="37">
        <f>NorthAmerica!B385/1000</f>
        <v>333.55799999999999</v>
      </c>
      <c r="AP26" s="37">
        <f>NorthAmerica!B386/1000</f>
        <v>343.09500000000003</v>
      </c>
      <c r="AQ26" s="37">
        <f>NorthAmerica!B387/1000</f>
        <v>0</v>
      </c>
      <c r="AR26" s="37">
        <f>NorthAmerica!B388/1000</f>
        <v>0</v>
      </c>
      <c r="AS26" s="37">
        <f>NorthAmerica!B389/1000</f>
        <v>0</v>
      </c>
      <c r="AT26" s="37">
        <f>NorthAmerica!B390/1000</f>
        <v>0</v>
      </c>
      <c r="AU26" s="37">
        <f>NorthAmerica!B391/1000</f>
        <v>0</v>
      </c>
      <c r="AV26" s="37">
        <f>NorthAmerica!B392/1000</f>
        <v>0</v>
      </c>
      <c r="AW26" s="37">
        <f>NorthAmerica!B393/1000</f>
        <v>0</v>
      </c>
      <c r="AX26" s="38">
        <f>SUM(AL26:AW26)</f>
        <v>1655.288</v>
      </c>
    </row>
    <row r="27" spans="37:54" x14ac:dyDescent="0.2">
      <c r="AK27" t="s">
        <v>14</v>
      </c>
      <c r="AL27" s="37">
        <f>(AL26/AL3)*$AX$3</f>
        <v>3943.9780645161291</v>
      </c>
      <c r="AM27" s="37">
        <f t="shared" ref="AM27:AW27" si="6">(AM26/AM3)*$AX$3</f>
        <v>3964.3301785714284</v>
      </c>
      <c r="AN27" s="37">
        <f t="shared" si="6"/>
        <v>3997.9745161290321</v>
      </c>
      <c r="AO27" s="37">
        <f t="shared" si="6"/>
        <v>4058.2889999999998</v>
      </c>
      <c r="AP27" s="37">
        <f t="shared" si="6"/>
        <v>4039.6669354838714</v>
      </c>
      <c r="AQ27" s="37">
        <f t="shared" si="6"/>
        <v>0</v>
      </c>
      <c r="AR27" s="37">
        <f t="shared" si="6"/>
        <v>0</v>
      </c>
      <c r="AS27" s="37">
        <f t="shared" si="6"/>
        <v>0</v>
      </c>
      <c r="AT27" s="37">
        <f t="shared" si="6"/>
        <v>0</v>
      </c>
      <c r="AU27" s="37">
        <f t="shared" si="6"/>
        <v>0</v>
      </c>
      <c r="AV27" s="37">
        <f t="shared" si="6"/>
        <v>0</v>
      </c>
      <c r="AW27" s="37">
        <f t="shared" si="6"/>
        <v>0</v>
      </c>
      <c r="AX27" s="38"/>
    </row>
    <row r="28" spans="37:54" x14ac:dyDescent="0.2">
      <c r="AL28" s="37"/>
      <c r="AM28" s="37"/>
      <c r="AN28" s="37"/>
      <c r="AO28" s="37"/>
      <c r="AP28" s="37"/>
      <c r="AQ28" s="37"/>
      <c r="AR28" s="37"/>
    </row>
    <row r="29" spans="37:54" x14ac:dyDescent="0.2">
      <c r="AX29" s="38"/>
    </row>
    <row r="30" spans="37:54" x14ac:dyDescent="0.2">
      <c r="AL30" t="s">
        <v>49</v>
      </c>
      <c r="AM30" t="s">
        <v>50</v>
      </c>
      <c r="AN30" t="s">
        <v>51</v>
      </c>
      <c r="AO30" t="s">
        <v>52</v>
      </c>
      <c r="AP30" t="s">
        <v>4</v>
      </c>
      <c r="AQ30" t="s">
        <v>53</v>
      </c>
      <c r="AR30" t="s">
        <v>54</v>
      </c>
      <c r="AS30" t="s">
        <v>55</v>
      </c>
      <c r="AT30" t="s">
        <v>56</v>
      </c>
      <c r="AU30" t="s">
        <v>57</v>
      </c>
      <c r="AV30" t="s">
        <v>58</v>
      </c>
      <c r="AW30" t="s">
        <v>59</v>
      </c>
    </row>
    <row r="31" spans="37:54" x14ac:dyDescent="0.2">
      <c r="AK31">
        <f>AK22</f>
        <v>2022</v>
      </c>
      <c r="AL31" s="37">
        <f>AL24</f>
        <v>3943.766129032258</v>
      </c>
      <c r="AM31" s="37">
        <f t="shared" ref="AM31:AW31" si="7">AM24</f>
        <v>3957.4212500000008</v>
      </c>
      <c r="AN31" s="37">
        <f t="shared" si="7"/>
        <v>3992.4641935483869</v>
      </c>
      <c r="AO31" s="37">
        <f t="shared" si="7"/>
        <v>3995.3143333333333</v>
      </c>
      <c r="AP31" s="37">
        <f t="shared" si="7"/>
        <v>3981.0314516129038</v>
      </c>
      <c r="AQ31" s="37">
        <f t="shared" si="7"/>
        <v>3968.4016666666666</v>
      </c>
      <c r="AR31" s="37">
        <f t="shared" si="7"/>
        <v>3766.7293548387097</v>
      </c>
      <c r="AS31" s="37">
        <f t="shared" si="7"/>
        <v>3752.6474193548393</v>
      </c>
      <c r="AT31" s="37">
        <f t="shared" si="7"/>
        <v>3827.1953333333336</v>
      </c>
      <c r="AU31" s="37">
        <f t="shared" si="7"/>
        <v>3848.5599999999995</v>
      </c>
      <c r="AV31" s="37">
        <f t="shared" si="7"/>
        <v>3910.7194999999997</v>
      </c>
      <c r="AW31" s="37">
        <f t="shared" si="7"/>
        <v>3938.0085483870971</v>
      </c>
    </row>
    <row r="32" spans="37:54" x14ac:dyDescent="0.2">
      <c r="AK32" s="16">
        <f>AK25</f>
        <v>2023</v>
      </c>
      <c r="AL32" s="37">
        <f>AL27</f>
        <v>3943.9780645161291</v>
      </c>
      <c r="AM32" s="37">
        <f>AM27</f>
        <v>3964.3301785714284</v>
      </c>
      <c r="AN32" s="37">
        <f>AN27</f>
        <v>3997.9745161290321</v>
      </c>
      <c r="AO32" s="37">
        <f>AO27</f>
        <v>4058.2889999999998</v>
      </c>
      <c r="AP32" s="37">
        <f t="shared" ref="AP32:AW32" si="8">AP27</f>
        <v>4039.6669354838714</v>
      </c>
      <c r="AQ32" s="37">
        <f t="shared" si="8"/>
        <v>0</v>
      </c>
      <c r="AR32" s="37">
        <f t="shared" si="8"/>
        <v>0</v>
      </c>
      <c r="AS32" s="37">
        <f t="shared" si="8"/>
        <v>0</v>
      </c>
      <c r="AT32" s="37">
        <f t="shared" si="8"/>
        <v>0</v>
      </c>
      <c r="AU32" s="37">
        <f t="shared" si="8"/>
        <v>0</v>
      </c>
      <c r="AV32" s="37">
        <f t="shared" si="8"/>
        <v>0</v>
      </c>
      <c r="AW32" s="37">
        <f t="shared" si="8"/>
        <v>0</v>
      </c>
    </row>
    <row r="33" spans="38:56" x14ac:dyDescent="0.2">
      <c r="AL33">
        <f>IF(AL32=0,0,1)</f>
        <v>1</v>
      </c>
      <c r="AM33">
        <f t="shared" ref="AM33:AW33" si="9">IF(AM32=0,0,1)</f>
        <v>1</v>
      </c>
      <c r="AN33">
        <f t="shared" si="9"/>
        <v>1</v>
      </c>
      <c r="AO33">
        <f t="shared" si="9"/>
        <v>1</v>
      </c>
      <c r="AP33">
        <f t="shared" si="9"/>
        <v>1</v>
      </c>
      <c r="AQ33">
        <f t="shared" si="9"/>
        <v>0</v>
      </c>
      <c r="AR33">
        <f t="shared" si="9"/>
        <v>0</v>
      </c>
      <c r="AS33">
        <f t="shared" si="9"/>
        <v>0</v>
      </c>
      <c r="AT33">
        <f t="shared" si="9"/>
        <v>0</v>
      </c>
      <c r="AU33">
        <f t="shared" si="9"/>
        <v>0</v>
      </c>
      <c r="AV33">
        <f t="shared" si="9"/>
        <v>0</v>
      </c>
      <c r="AW33">
        <f t="shared" si="9"/>
        <v>0</v>
      </c>
      <c r="AX33">
        <f>SUM(AL33:AW33)</f>
        <v>5</v>
      </c>
    </row>
    <row r="36" spans="38:56" x14ac:dyDescent="0.2">
      <c r="AO36" s="37"/>
      <c r="AP36" s="37"/>
      <c r="BD36" s="38"/>
    </row>
    <row r="39" spans="38:56" x14ac:dyDescent="0.2">
      <c r="AL39" s="37">
        <f>NorthAmerica!B338/1000</f>
        <v>327.029</v>
      </c>
      <c r="AM39" s="37">
        <f>NorthAmerica!B339/1000</f>
        <v>356.74299999999999</v>
      </c>
      <c r="AN39" s="37">
        <f>NorthAmerica!B340/1000</f>
        <v>346.63299999999998</v>
      </c>
      <c r="AO39" s="37">
        <f>NorthAmerica!B341/1000</f>
        <v>358.85399999999998</v>
      </c>
      <c r="AP39" s="37">
        <f>NorthAmerica!B342/1000</f>
        <v>343.089</v>
      </c>
      <c r="AQ39" s="37">
        <f>NorthAmerica!B343/1000</f>
        <v>347.14600000000002</v>
      </c>
      <c r="AR39" s="37">
        <f>NorthAmerica!B344/1000</f>
        <v>350.87099999999998</v>
      </c>
      <c r="AS39" s="37">
        <f>NorthAmerica!B345/1000</f>
        <v>330.40600000000001</v>
      </c>
      <c r="AT39" s="37">
        <f>NorthAmerica!B346/1000</f>
        <v>348.048</v>
      </c>
      <c r="AU39" s="37">
        <f>NorthAmerica!B347/1000</f>
        <v>340.74700000000001</v>
      </c>
      <c r="AV39" s="37">
        <f>NorthAmerica!B348/1000</f>
        <v>351.67099999999999</v>
      </c>
      <c r="AW39" s="37">
        <f>NorthAmerica!B349/1000</f>
        <v>4145.3270000000002</v>
      </c>
    </row>
  </sheetData>
  <mergeCells count="2">
    <mergeCell ref="B5:C5"/>
    <mergeCell ref="G5:H5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workbookViewId="0"/>
  </sheetViews>
  <sheetFormatPr defaultRowHeight="12.75" x14ac:dyDescent="0.2"/>
  <cols>
    <col min="1" max="9" width="28.42578125" customWidth="1"/>
    <col min="10" max="15" width="25.7109375" customWidth="1"/>
    <col min="16" max="17" width="25.42578125" customWidth="1"/>
    <col min="18" max="18" width="26.7109375" customWidth="1"/>
    <col min="19" max="19" width="25.85546875" customWidth="1"/>
    <col min="20" max="20" width="26.42578125" customWidth="1"/>
    <col min="21" max="21" width="31" bestFit="1" customWidth="1"/>
  </cols>
  <sheetData>
    <row r="1" spans="1:21" x14ac:dyDescent="0.2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1" x14ac:dyDescent="0.2">
      <c r="S2" s="9"/>
      <c r="T2" s="9"/>
      <c r="U2" s="9"/>
    </row>
    <row r="3" spans="1:21" x14ac:dyDescent="0.2">
      <c r="A3" s="10">
        <v>2023</v>
      </c>
      <c r="B3" s="10">
        <v>2022</v>
      </c>
      <c r="C3" s="10">
        <v>2021</v>
      </c>
      <c r="D3" s="10">
        <v>2020</v>
      </c>
      <c r="E3" s="10">
        <v>2019</v>
      </c>
      <c r="F3" s="10">
        <v>2018</v>
      </c>
      <c r="G3" s="10">
        <v>2017</v>
      </c>
      <c r="H3" s="10">
        <v>2016</v>
      </c>
      <c r="I3" s="10">
        <v>2015</v>
      </c>
      <c r="J3" s="10">
        <v>2014</v>
      </c>
      <c r="K3" s="10">
        <v>2013</v>
      </c>
      <c r="L3" s="10">
        <v>2012</v>
      </c>
      <c r="M3" s="10">
        <v>2011</v>
      </c>
      <c r="N3" s="10">
        <v>2010</v>
      </c>
      <c r="O3" s="10">
        <v>2009</v>
      </c>
      <c r="P3" s="10">
        <v>2008</v>
      </c>
      <c r="Q3" s="10">
        <v>2007</v>
      </c>
      <c r="R3" s="10">
        <v>2006</v>
      </c>
      <c r="S3" s="10">
        <v>2005</v>
      </c>
      <c r="T3" s="10">
        <v>2004</v>
      </c>
      <c r="U3" s="10">
        <v>2003</v>
      </c>
    </row>
    <row r="5" spans="1:21" x14ac:dyDescent="0.2">
      <c r="A5" s="7" t="s">
        <v>20</v>
      </c>
      <c r="B5" s="7" t="s">
        <v>20</v>
      </c>
      <c r="C5" s="7" t="s">
        <v>20</v>
      </c>
      <c r="D5" s="7" t="s">
        <v>20</v>
      </c>
      <c r="E5" s="7" t="s">
        <v>20</v>
      </c>
      <c r="F5" s="7" t="s">
        <v>20</v>
      </c>
      <c r="G5" s="7" t="s">
        <v>20</v>
      </c>
      <c r="H5" s="7" t="s">
        <v>20</v>
      </c>
      <c r="I5" s="7" t="s">
        <v>20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  <c r="P5" s="7" t="s">
        <v>20</v>
      </c>
      <c r="Q5" s="7" t="s">
        <v>20</v>
      </c>
      <c r="R5" s="7" t="s">
        <v>20</v>
      </c>
      <c r="S5" s="7" t="s">
        <v>20</v>
      </c>
      <c r="T5" s="7" t="s">
        <v>20</v>
      </c>
      <c r="U5" s="7" t="s">
        <v>20</v>
      </c>
    </row>
    <row r="6" spans="1:21" x14ac:dyDescent="0.2">
      <c r="A6" t="s">
        <v>22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21</v>
      </c>
      <c r="S6" t="s">
        <v>21</v>
      </c>
      <c r="T6" t="s">
        <v>21</v>
      </c>
      <c r="U6" t="s">
        <v>21</v>
      </c>
    </row>
    <row r="7" spans="1:21" x14ac:dyDescent="0.2">
      <c r="A7" t="s">
        <v>43</v>
      </c>
      <c r="B7" t="s">
        <v>43</v>
      </c>
      <c r="C7" t="s">
        <v>43</v>
      </c>
      <c r="D7" t="s">
        <v>43</v>
      </c>
      <c r="E7" t="s">
        <v>43</v>
      </c>
      <c r="F7" t="s">
        <v>43</v>
      </c>
      <c r="G7" t="s">
        <v>43</v>
      </c>
      <c r="H7" t="s">
        <v>43</v>
      </c>
      <c r="I7" t="s">
        <v>43</v>
      </c>
      <c r="J7" t="s">
        <v>43</v>
      </c>
      <c r="K7" t="s">
        <v>23</v>
      </c>
      <c r="L7" t="s">
        <v>23</v>
      </c>
      <c r="M7" t="s">
        <v>23</v>
      </c>
      <c r="N7" t="s">
        <v>23</v>
      </c>
      <c r="O7" t="s">
        <v>23</v>
      </c>
      <c r="P7" t="s">
        <v>23</v>
      </c>
      <c r="Q7" t="s">
        <v>23</v>
      </c>
      <c r="R7" t="s">
        <v>22</v>
      </c>
      <c r="S7" t="s">
        <v>22</v>
      </c>
      <c r="T7" t="s">
        <v>22</v>
      </c>
      <c r="U7" t="s">
        <v>22</v>
      </c>
    </row>
    <row r="8" spans="1:21" x14ac:dyDescent="0.2">
      <c r="A8" t="s">
        <v>47</v>
      </c>
      <c r="B8" t="s">
        <v>47</v>
      </c>
      <c r="C8" t="s">
        <v>47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44</v>
      </c>
      <c r="K8" t="s">
        <v>40</v>
      </c>
      <c r="L8" t="s">
        <v>28</v>
      </c>
      <c r="M8" t="s">
        <v>28</v>
      </c>
      <c r="N8" t="s">
        <v>28</v>
      </c>
      <c r="O8" t="s">
        <v>38</v>
      </c>
      <c r="P8" t="s">
        <v>24</v>
      </c>
      <c r="Q8" t="s">
        <v>24</v>
      </c>
      <c r="R8" t="s">
        <v>23</v>
      </c>
      <c r="S8" t="s">
        <v>23</v>
      </c>
      <c r="T8" t="s">
        <v>23</v>
      </c>
      <c r="U8" t="s">
        <v>23</v>
      </c>
    </row>
    <row r="9" spans="1:21" x14ac:dyDescent="0.2">
      <c r="A9" t="s">
        <v>42</v>
      </c>
      <c r="B9" t="s">
        <v>42</v>
      </c>
      <c r="C9" t="s">
        <v>42</v>
      </c>
      <c r="D9" t="s">
        <v>42</v>
      </c>
      <c r="E9" t="s">
        <v>42</v>
      </c>
      <c r="F9" t="s">
        <v>42</v>
      </c>
      <c r="G9" t="s">
        <v>42</v>
      </c>
      <c r="H9" t="s">
        <v>42</v>
      </c>
      <c r="I9" t="s">
        <v>42</v>
      </c>
      <c r="J9" t="s">
        <v>42</v>
      </c>
      <c r="K9" t="s">
        <v>28</v>
      </c>
      <c r="L9" t="s">
        <v>30</v>
      </c>
      <c r="M9" t="s">
        <v>30</v>
      </c>
      <c r="N9" t="s">
        <v>30</v>
      </c>
      <c r="O9" t="s">
        <v>28</v>
      </c>
      <c r="P9" t="s">
        <v>28</v>
      </c>
      <c r="Q9" t="s">
        <v>28</v>
      </c>
      <c r="R9" t="s">
        <v>24</v>
      </c>
      <c r="S9" t="s">
        <v>24</v>
      </c>
      <c r="T9" t="s">
        <v>24</v>
      </c>
      <c r="U9" t="s">
        <v>24</v>
      </c>
    </row>
    <row r="10" spans="1:21" x14ac:dyDescent="0.2">
      <c r="A10" t="s">
        <v>88</v>
      </c>
      <c r="B10" t="s">
        <v>88</v>
      </c>
      <c r="C10" t="s">
        <v>88</v>
      </c>
      <c r="D10" t="s">
        <v>88</v>
      </c>
      <c r="E10" t="s">
        <v>88</v>
      </c>
      <c r="F10" t="s">
        <v>88</v>
      </c>
      <c r="H10" t="s">
        <v>85</v>
      </c>
      <c r="I10" t="s">
        <v>28</v>
      </c>
      <c r="J10" t="s">
        <v>28</v>
      </c>
      <c r="K10" t="s">
        <v>45</v>
      </c>
      <c r="L10" t="s">
        <v>37</v>
      </c>
      <c r="M10" t="s">
        <v>37</v>
      </c>
      <c r="N10" t="s">
        <v>37</v>
      </c>
      <c r="O10" t="s">
        <v>30</v>
      </c>
      <c r="P10" t="s">
        <v>30</v>
      </c>
      <c r="Q10" t="s">
        <v>30</v>
      </c>
      <c r="R10" t="s">
        <v>28</v>
      </c>
      <c r="S10" t="s">
        <v>28</v>
      </c>
      <c r="T10" t="s">
        <v>28</v>
      </c>
      <c r="U10" t="s">
        <v>25</v>
      </c>
    </row>
    <row r="11" spans="1:21" x14ac:dyDescent="0.2">
      <c r="O11" t="s">
        <v>37</v>
      </c>
      <c r="P11" t="s">
        <v>37</v>
      </c>
      <c r="Q11" t="s">
        <v>37</v>
      </c>
      <c r="T11" t="s">
        <v>29</v>
      </c>
      <c r="U11" t="s">
        <v>26</v>
      </c>
    </row>
    <row r="12" spans="1:21" x14ac:dyDescent="0.2">
      <c r="A12" t="s">
        <v>89</v>
      </c>
      <c r="B12" t="s">
        <v>89</v>
      </c>
      <c r="C12" t="s">
        <v>89</v>
      </c>
      <c r="D12" t="s">
        <v>89</v>
      </c>
      <c r="E12" t="s">
        <v>89</v>
      </c>
      <c r="F12" t="s">
        <v>89</v>
      </c>
      <c r="H12" t="s">
        <v>86</v>
      </c>
      <c r="J12" t="s">
        <v>48</v>
      </c>
      <c r="T12" t="s">
        <v>30</v>
      </c>
      <c r="U12" t="s">
        <v>27</v>
      </c>
    </row>
    <row r="13" spans="1:21" x14ac:dyDescent="0.2">
      <c r="K13" t="s">
        <v>41</v>
      </c>
      <c r="U13" t="s">
        <v>28</v>
      </c>
    </row>
    <row r="14" spans="1:21" x14ac:dyDescent="0.2">
      <c r="K14" t="s">
        <v>46</v>
      </c>
      <c r="O14" t="s">
        <v>39</v>
      </c>
      <c r="U14" t="s">
        <v>29</v>
      </c>
    </row>
    <row r="15" spans="1:21" x14ac:dyDescent="0.2">
      <c r="U15" t="s">
        <v>30</v>
      </c>
    </row>
    <row r="17" spans="1:21" x14ac:dyDescent="0.2">
      <c r="A17" s="7" t="s">
        <v>32</v>
      </c>
      <c r="B17" s="7" t="s">
        <v>32</v>
      </c>
      <c r="C17" s="7" t="s">
        <v>32</v>
      </c>
      <c r="D17" s="7" t="s">
        <v>32</v>
      </c>
      <c r="E17" s="7" t="s">
        <v>32</v>
      </c>
      <c r="F17" s="7" t="s">
        <v>32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32</v>
      </c>
      <c r="T17" s="7" t="s">
        <v>32</v>
      </c>
      <c r="U17" s="7" t="s">
        <v>32</v>
      </c>
    </row>
    <row r="18" spans="1:21" x14ac:dyDescent="0.2">
      <c r="A18" t="s">
        <v>22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33</v>
      </c>
      <c r="S18" t="s">
        <v>33</v>
      </c>
      <c r="T18" t="s">
        <v>33</v>
      </c>
      <c r="U18" t="s">
        <v>33</v>
      </c>
    </row>
    <row r="19" spans="1:21" x14ac:dyDescent="0.2">
      <c r="A19" t="s">
        <v>34</v>
      </c>
      <c r="B19" t="s">
        <v>34</v>
      </c>
      <c r="C19" t="s">
        <v>34</v>
      </c>
      <c r="D19" t="s">
        <v>34</v>
      </c>
      <c r="E19" t="s">
        <v>34</v>
      </c>
      <c r="F19" t="s">
        <v>34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34</v>
      </c>
      <c r="M19" t="s">
        <v>34</v>
      </c>
      <c r="N19" t="s">
        <v>34</v>
      </c>
      <c r="O19" t="s">
        <v>34</v>
      </c>
      <c r="P19" t="s">
        <v>34</v>
      </c>
      <c r="Q19" t="s">
        <v>34</v>
      </c>
      <c r="R19" t="s">
        <v>22</v>
      </c>
      <c r="S19" t="s">
        <v>22</v>
      </c>
      <c r="T19" t="s">
        <v>22</v>
      </c>
      <c r="U19" t="s">
        <v>22</v>
      </c>
    </row>
    <row r="20" spans="1:21" x14ac:dyDescent="0.2">
      <c r="A20" t="s">
        <v>90</v>
      </c>
      <c r="B20" t="s">
        <v>90</v>
      </c>
      <c r="C20" t="s">
        <v>90</v>
      </c>
      <c r="D20" t="s">
        <v>90</v>
      </c>
      <c r="E20" t="s">
        <v>90</v>
      </c>
      <c r="F20" t="s">
        <v>90</v>
      </c>
      <c r="G20" t="s">
        <v>90</v>
      </c>
      <c r="H20" t="s">
        <v>90</v>
      </c>
      <c r="I20" t="s">
        <v>37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 t="s">
        <v>37</v>
      </c>
      <c r="Q20" t="s">
        <v>37</v>
      </c>
      <c r="R20" t="s">
        <v>34</v>
      </c>
      <c r="S20" t="s">
        <v>34</v>
      </c>
      <c r="T20" t="s">
        <v>34</v>
      </c>
      <c r="U20" t="s">
        <v>34</v>
      </c>
    </row>
  </sheetData>
  <phoneticPr fontId="0" type="noConversion"/>
  <pageMargins left="0.5" right="0.5" top="1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US Primary</vt:lpstr>
      <vt:lpstr>Canadian Primary</vt:lpstr>
      <vt:lpstr>NorthAmerica</vt:lpstr>
      <vt:lpstr>Charts</vt:lpstr>
      <vt:lpstr>Companies</vt:lpstr>
      <vt:lpstr>Companies!Print_Area</vt:lpstr>
      <vt:lpstr>'US Primary'!Print_Area</vt:lpstr>
      <vt:lpstr>'Canadian Primary'!Print_Titles</vt:lpstr>
      <vt:lpstr>'US Primary'!Print_Titles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Sydney Masterson</cp:lastModifiedBy>
  <cp:lastPrinted>2015-07-29T14:33:36Z</cp:lastPrinted>
  <dcterms:created xsi:type="dcterms:W3CDTF">2002-02-05T21:06:08Z</dcterms:created>
  <dcterms:modified xsi:type="dcterms:W3CDTF">2023-06-12T17:31:45Z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265049257</vt:i4>
  </property>
  <property fmtid="{D5CDD505-2E9C-101B-9397-08002B2CF9AE}" pid="3" name="_EmailSubject">
    <vt:lpwstr>U.S. Primary</vt:lpwstr>
  </property>
  <property fmtid="{D5CDD505-2E9C-101B-9397-08002B2CF9AE}" pid="4" name="_AuthorEmail">
    <vt:lpwstr>nick.adams@aluminum.org</vt:lpwstr>
  </property>
  <property fmtid="{D5CDD505-2E9C-101B-9397-08002B2CF9AE}" pid="5" name="_AuthorEmailDisplayName">
    <vt:lpwstr>Nick Adams</vt:lpwstr>
  </property>
  <property fmtid="{D5CDD505-2E9C-101B-9397-08002B2CF9AE}" pid="6" name="_PreviousAdHocReviewCycleID">
    <vt:i4>-1837742601</vt:i4>
  </property>
  <property fmtid="{D5CDD505-2E9C-101B-9397-08002B2CF9AE}" pid="7" name="_ReviewingToolsShownOnce">
    <vt:lpwstr/>
  </property>
</Properties>
</file>